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pmaps0-my.sharepoint.com/personal/mfaleh_pma_ps/Documents/Desktop/لتحديث البيانات ع الموقع الجديد/سنوي/المؤشرات الرئيسة/"/>
    </mc:Choice>
  </mc:AlternateContent>
  <xr:revisionPtr revIDLastSave="22" documentId="13_ncr:1_{34F6100E-B968-4481-B687-63BF77A9C71D}" xr6:coauthVersionLast="47" xr6:coauthVersionMax="47" xr10:uidLastSave="{7C9C18E4-D187-43DD-9604-2962F0CE8B84}"/>
  <bookViews>
    <workbookView xWindow="-120" yWindow="-120" windowWidth="29040" windowHeight="15720" xr2:uid="{00000000-000D-0000-FFFF-FFFF00000000}"/>
  </bookViews>
  <sheets>
    <sheet name="Sheet1" sheetId="1" r:id="rId1"/>
    <sheet name="Sheet2" sheetId="2" state="hidden" r:id="rId2"/>
  </sheets>
  <externalReferences>
    <externalReference r:id="rId3"/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66" i="1" l="1"/>
  <c r="AB21" i="1" l="1"/>
  <c r="AA21" i="1"/>
  <c r="Z21" i="1"/>
  <c r="Y21" i="1"/>
  <c r="AA19" i="1"/>
  <c r="AB19" i="1"/>
  <c r="Z19" i="1"/>
  <c r="Y19" i="1"/>
  <c r="Y41" i="1" l="1"/>
  <c r="Z41" i="1"/>
  <c r="AA41" i="1"/>
  <c r="AB41" i="1"/>
  <c r="X41" i="1"/>
  <c r="AB58" i="1" l="1"/>
  <c r="X36" i="1"/>
  <c r="X35" i="1" s="1"/>
  <c r="Y36" i="1"/>
  <c r="Y35" i="1" s="1"/>
  <c r="Z36" i="1"/>
  <c r="AA36" i="1"/>
  <c r="AA35" i="1" s="1"/>
  <c r="AA45" i="1" s="1"/>
  <c r="AB36" i="1"/>
  <c r="AB35" i="1" s="1"/>
  <c r="AB45" i="1" s="1"/>
  <c r="X37" i="1"/>
  <c r="Y37" i="1"/>
  <c r="Z37" i="1"/>
  <c r="AA37" i="1"/>
  <c r="AB37" i="1"/>
  <c r="X38" i="1"/>
  <c r="Y38" i="1"/>
  <c r="Z38" i="1"/>
  <c r="AA38" i="1"/>
  <c r="AB38" i="1"/>
  <c r="X39" i="1"/>
  <c r="Y39" i="1"/>
  <c r="Z39" i="1"/>
  <c r="AA39" i="1"/>
  <c r="AB39" i="1"/>
  <c r="X40" i="1"/>
  <c r="Y40" i="1"/>
  <c r="Z40" i="1"/>
  <c r="AA40" i="1"/>
  <c r="AB40" i="1"/>
  <c r="X47" i="1"/>
  <c r="Y47" i="1"/>
  <c r="Z47" i="1"/>
  <c r="AA47" i="1"/>
  <c r="AB47" i="1"/>
  <c r="X49" i="1"/>
  <c r="Y49" i="1"/>
  <c r="Z49" i="1"/>
  <c r="AA49" i="1"/>
  <c r="AB49" i="1"/>
  <c r="X50" i="1"/>
  <c r="Y50" i="1"/>
  <c r="Z50" i="1"/>
  <c r="AA50" i="1"/>
  <c r="AB50" i="1"/>
  <c r="X51" i="1"/>
  <c r="Y51" i="1"/>
  <c r="Z51" i="1"/>
  <c r="AA51" i="1"/>
  <c r="AB51" i="1"/>
  <c r="X52" i="1"/>
  <c r="Y52" i="1"/>
  <c r="Z52" i="1"/>
  <c r="AA52" i="1"/>
  <c r="AB52" i="1"/>
  <c r="AB54" i="1"/>
  <c r="AB55" i="1"/>
  <c r="AB53" i="1" l="1"/>
  <c r="AA48" i="1"/>
  <c r="AA43" i="1"/>
  <c r="AB43" i="1"/>
  <c r="Z48" i="1"/>
  <c r="AB44" i="1"/>
  <c r="Y48" i="1"/>
  <c r="AA46" i="1"/>
  <c r="X44" i="1"/>
  <c r="AB46" i="1"/>
  <c r="Z44" i="1"/>
  <c r="X48" i="1"/>
  <c r="Y44" i="1"/>
  <c r="AB48" i="1"/>
  <c r="X45" i="1"/>
  <c r="X42" i="1"/>
  <c r="Y45" i="1"/>
  <c r="Y42" i="1"/>
  <c r="Y43" i="1"/>
  <c r="Y46" i="1"/>
  <c r="AA44" i="1"/>
  <c r="X46" i="1"/>
  <c r="AB42" i="1"/>
  <c r="Z35" i="1"/>
  <c r="Z45" i="1" s="1"/>
  <c r="Z43" i="1"/>
  <c r="AA42" i="1"/>
  <c r="X43" i="1"/>
  <c r="AB56" i="1"/>
  <c r="Z46" i="1" l="1"/>
  <c r="Z42" i="1"/>
  <c r="AB12" i="1" l="1"/>
  <c r="X54" i="1" l="1"/>
  <c r="Y54" i="1"/>
  <c r="Z54" i="1"/>
  <c r="AA54" i="1"/>
  <c r="X55" i="1"/>
  <c r="Y55" i="1"/>
  <c r="Z55" i="1"/>
  <c r="AA55" i="1"/>
  <c r="Y53" i="1" l="1"/>
  <c r="X53" i="1"/>
  <c r="Z53" i="1"/>
  <c r="AA53" i="1"/>
  <c r="Z56" i="1"/>
  <c r="AA56" i="1"/>
  <c r="Y56" i="1"/>
  <c r="AA58" i="1"/>
  <c r="Z58" i="1"/>
  <c r="X56" i="1" l="1"/>
  <c r="Q55" i="1"/>
  <c r="P55" i="1"/>
  <c r="O55" i="1"/>
  <c r="Q54" i="1"/>
  <c r="Q53" i="1" s="1"/>
  <c r="P54" i="1"/>
  <c r="O54" i="1"/>
  <c r="O53" i="1" s="1"/>
  <c r="Q51" i="1"/>
  <c r="P51" i="1"/>
  <c r="O51" i="1"/>
  <c r="Q50" i="1"/>
  <c r="P50" i="1"/>
  <c r="O50" i="1"/>
  <c r="Q49" i="1"/>
  <c r="P49" i="1"/>
  <c r="O49" i="1"/>
  <c r="Q47" i="1"/>
  <c r="Q56" i="1" s="1"/>
  <c r="P47" i="1"/>
  <c r="P56" i="1" s="1"/>
  <c r="O47" i="1"/>
  <c r="O56" i="1" s="1"/>
  <c r="P36" i="1"/>
  <c r="Q36" i="1"/>
  <c r="P37" i="1"/>
  <c r="Q37" i="1"/>
  <c r="P38" i="1"/>
  <c r="Q38" i="1"/>
  <c r="P39" i="1"/>
  <c r="Q39" i="1"/>
  <c r="O39" i="1"/>
  <c r="O38" i="1"/>
  <c r="O37" i="1"/>
  <c r="O36" i="1"/>
  <c r="P53" i="1" l="1"/>
  <c r="AA30" i="1"/>
  <c r="Z30" i="1"/>
  <c r="AA12" i="1" l="1"/>
  <c r="AA4" i="1" l="1"/>
  <c r="W64" i="1" l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Y30" i="1" l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M26" i="1"/>
  <c r="N26" i="1"/>
  <c r="O26" i="1"/>
  <c r="P26" i="1"/>
  <c r="Q26" i="1"/>
  <c r="R26" i="1"/>
  <c r="S26" i="1"/>
  <c r="T26" i="1"/>
  <c r="U26" i="1"/>
  <c r="V26" i="1"/>
  <c r="W26" i="1"/>
  <c r="G26" i="1"/>
  <c r="H26" i="1"/>
  <c r="I26" i="1"/>
  <c r="J26" i="1"/>
  <c r="K26" i="1"/>
  <c r="L26" i="1"/>
  <c r="F26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L5" i="2" l="1"/>
  <c r="C5" i="2"/>
  <c r="D5" i="2"/>
  <c r="E5" i="2"/>
  <c r="F5" i="2"/>
  <c r="G5" i="2"/>
  <c r="H5" i="2"/>
  <c r="I5" i="2"/>
  <c r="J5" i="2"/>
  <c r="K5" i="2"/>
  <c r="M5" i="2"/>
  <c r="N5" i="2"/>
  <c r="O5" i="2"/>
  <c r="P5" i="2"/>
  <c r="Q5" i="2"/>
  <c r="R5" i="2"/>
  <c r="S5" i="2"/>
  <c r="T5" i="2"/>
  <c r="U5" i="2"/>
  <c r="V5" i="2"/>
  <c r="W5" i="2"/>
  <c r="X5" i="2"/>
  <c r="Y5" i="2"/>
  <c r="Y58" i="1" l="1"/>
  <c r="X58" i="1"/>
  <c r="W53" i="1" l="1"/>
  <c r="V50" i="1"/>
  <c r="V51" i="1"/>
  <c r="V52" i="1"/>
  <c r="W50" i="1"/>
  <c r="W51" i="1"/>
  <c r="W52" i="1"/>
  <c r="U49" i="1"/>
  <c r="V49" i="1"/>
  <c r="W49" i="1"/>
  <c r="W47" i="1"/>
  <c r="V40" i="1"/>
  <c r="W40" i="1"/>
  <c r="W39" i="1"/>
  <c r="V38" i="1"/>
  <c r="W38" i="1"/>
  <c r="V37" i="1"/>
  <c r="W37" i="1"/>
  <c r="W36" i="1"/>
  <c r="V36" i="1"/>
  <c r="V35" i="1" s="1"/>
  <c r="V48" i="1" l="1"/>
  <c r="W48" i="1"/>
  <c r="W43" i="1"/>
  <c r="V44" i="1"/>
  <c r="W44" i="1"/>
  <c r="W35" i="1"/>
  <c r="W46" i="1" l="1"/>
  <c r="W45" i="1"/>
  <c r="W42" i="1"/>
  <c r="W56" i="1"/>
</calcChain>
</file>

<file path=xl/sharedStrings.xml><?xml version="1.0" encoding="utf-8"?>
<sst xmlns="http://schemas.openxmlformats.org/spreadsheetml/2006/main" count="262" uniqueCount="186">
  <si>
    <t xml:space="preserve"> المؤشرات الاقتصادية الرئيسة </t>
  </si>
  <si>
    <t xml:space="preserve"> Main Economic Indicators</t>
  </si>
  <si>
    <t>القيمة بالمليون دولار</t>
  </si>
  <si>
    <t>Value in USD Million</t>
  </si>
  <si>
    <t>البيان</t>
  </si>
  <si>
    <t>Indecator</t>
  </si>
  <si>
    <t>تقديرات عدد السكان ( بالالف) منتصف العام متضمن منطقة القدس J1</t>
  </si>
  <si>
    <t>Estimates of population (in thousands) mid Year, includes J1 of jerusalem</t>
  </si>
  <si>
    <t>القوة العاملة (بالألف)</t>
  </si>
  <si>
    <t>Labor force (Thousand)</t>
  </si>
  <si>
    <t>العاملون في اسرائيل (بالألف)</t>
  </si>
  <si>
    <t xml:space="preserve">Workers in Israel  (in thousands) </t>
  </si>
  <si>
    <t xml:space="preserve">توزيع العمالة الفلسطينية على القطاعات الاقتصادية </t>
  </si>
  <si>
    <t>Distribution of workers in economic sectors</t>
  </si>
  <si>
    <t>الزراعة (%)</t>
  </si>
  <si>
    <t>Agriculture (%)</t>
  </si>
  <si>
    <t>الصناعة (%)</t>
  </si>
  <si>
    <t>Industry (%)</t>
  </si>
  <si>
    <t>البناء والتشيد (%)</t>
  </si>
  <si>
    <t>Construction (%)</t>
  </si>
  <si>
    <t xml:space="preserve">القطاعات الخدمية(%) </t>
  </si>
  <si>
    <t>Services (%)</t>
  </si>
  <si>
    <t>الحسابات القومية*</t>
  </si>
  <si>
    <t>National Accounts*</t>
  </si>
  <si>
    <t xml:space="preserve">الناتج المحلي الاجمالي بالأسعار الجارية </t>
  </si>
  <si>
    <t>Nominal GDP</t>
  </si>
  <si>
    <t>نصيب الفرد من الناتج المحلي ( بالدولار)</t>
  </si>
  <si>
    <t>Nominal GDP per capita</t>
  </si>
  <si>
    <t>نصيب الفرد من الناتج المحلي الحقيقي (بالدولار)</t>
  </si>
  <si>
    <t>Real GDP per capita</t>
  </si>
  <si>
    <t xml:space="preserve">الدخل القومي الاجمالي بالأسعار الجارية </t>
  </si>
  <si>
    <t>Nominal GNI</t>
  </si>
  <si>
    <t>نصيب الفرد من الناتج القومي الاجمالي (بالدولار)</t>
  </si>
  <si>
    <t>Nominal GNI  per capita</t>
  </si>
  <si>
    <t>نصيب الفرد من الناتج القومي الاجمالي الحقيقي (بالدولار)</t>
  </si>
  <si>
    <t>Real GNI per capita</t>
  </si>
  <si>
    <t>نسبة مساهمة الأنشطة الاقتصادية في الناتج المحلي الإجمالي للأعوام بالأسعار الجارية</t>
  </si>
  <si>
    <t>Percentage contribution of economic activities in GDP at current prices</t>
  </si>
  <si>
    <t>اجمالي الاستهلاك</t>
  </si>
  <si>
    <t>Total consumption</t>
  </si>
  <si>
    <t>الاستهلاك العام</t>
  </si>
  <si>
    <t>Public consumption</t>
  </si>
  <si>
    <t>الاستهلاك الخاص</t>
  </si>
  <si>
    <t>Private consumption</t>
  </si>
  <si>
    <t>التكوين الرأسمالي الإجمالي</t>
  </si>
  <si>
    <t>Gross capital formation</t>
  </si>
  <si>
    <t>التكوين الرأسمالي الثابت الإجمالي</t>
  </si>
  <si>
    <t xml:space="preserve">Gross fixed capital formation </t>
  </si>
  <si>
    <t>التغير في المخزون</t>
  </si>
  <si>
    <t>Changes in inventories</t>
  </si>
  <si>
    <t>التجارة الخارجية</t>
  </si>
  <si>
    <t>Foreign Trade</t>
  </si>
  <si>
    <t>العجز التجاري</t>
  </si>
  <si>
    <t>Trade deficit</t>
  </si>
  <si>
    <t>صادرات السلع والخدمات</t>
  </si>
  <si>
    <t>Exports</t>
  </si>
  <si>
    <t>واردات السلع والخدمات</t>
  </si>
  <si>
    <t>Imports</t>
  </si>
  <si>
    <t>صافي السهو والخطأ</t>
  </si>
  <si>
    <t>Net errors and omissions</t>
  </si>
  <si>
    <t>المالية العامة</t>
  </si>
  <si>
    <t>Public Finance</t>
  </si>
  <si>
    <t>الانفاق العام</t>
  </si>
  <si>
    <t>….</t>
  </si>
  <si>
    <t>Public expenditure</t>
  </si>
  <si>
    <t>النفقات الجارية وصافي الإقراض</t>
  </si>
  <si>
    <t xml:space="preserve">Total expenditure and net lending </t>
  </si>
  <si>
    <t>أجور ورواتب</t>
  </si>
  <si>
    <t>Wage expenditure</t>
  </si>
  <si>
    <t>نفقات غير الأجور</t>
  </si>
  <si>
    <t>Nonwage expenditure</t>
  </si>
  <si>
    <t>صافي الإقراض</t>
  </si>
  <si>
    <t xml:space="preserve">Net lending </t>
  </si>
  <si>
    <t xml:space="preserve">مدفوعات مخصصة </t>
  </si>
  <si>
    <t>Earmarked Payments</t>
  </si>
  <si>
    <t>النفقات التطويرية</t>
  </si>
  <si>
    <t xml:space="preserve">Development expenditure </t>
  </si>
  <si>
    <t>نسبة النفقات الجارية لاجمالي الانفاق العام</t>
  </si>
  <si>
    <t>Current expenditures /public expenditures (%)</t>
  </si>
  <si>
    <t>نسبة الرواتب والأجور من النفقات الجارية</t>
  </si>
  <si>
    <t>Wages and salaries/current expenditures (%)</t>
  </si>
  <si>
    <t>نسبة غير الرواتب والأجور من النفقات الجارية</t>
  </si>
  <si>
    <t>Non-wages/current expenditures (%)</t>
  </si>
  <si>
    <t>نسبة النفقات الرأسمالية لاجمالي الانفاق العام</t>
  </si>
  <si>
    <t>Capital expenditures /public expenditures (%)</t>
  </si>
  <si>
    <t>نسبة صافي الاقراض لاجمالي الانفاق العام</t>
  </si>
  <si>
    <t>Net lending/public expenditures (%)</t>
  </si>
  <si>
    <t>صافي الايرادات العامة والمنح</t>
  </si>
  <si>
    <t>Total revenues and grants</t>
  </si>
  <si>
    <t xml:space="preserve">صافي الإيرادات العامة </t>
  </si>
  <si>
    <t>Total revenue</t>
  </si>
  <si>
    <t xml:space="preserve">ايرادات ضريبية (بما فيها ايرادات المقاصة) </t>
  </si>
  <si>
    <t>Tax revenue (including clearance)</t>
  </si>
  <si>
    <t>ايرادات غير ضريبية</t>
  </si>
  <si>
    <t>Non-tax revenue</t>
  </si>
  <si>
    <t>الارجاعات الضريبية</t>
  </si>
  <si>
    <t>Tax refund</t>
  </si>
  <si>
    <t>تحصيلات مخصصة</t>
  </si>
  <si>
    <t>Earmarked Collections</t>
  </si>
  <si>
    <t>المنح والمساعدات الخارجية</t>
  </si>
  <si>
    <t>External support to the budget</t>
  </si>
  <si>
    <t xml:space="preserve">منح لدعم الموازنة </t>
  </si>
  <si>
    <t>Budget support</t>
  </si>
  <si>
    <t xml:space="preserve">منح لدعم المشاريع التطويرية </t>
  </si>
  <si>
    <t>Development support</t>
  </si>
  <si>
    <t>الرصيد الكلي بعد المنح</t>
  </si>
  <si>
    <t>Overall balance after grants</t>
  </si>
  <si>
    <t>الدين  الحكومي</t>
  </si>
  <si>
    <t>Government debt</t>
  </si>
  <si>
    <t>نسبة الدين الحكومي للناتج المحلي الاجمالي</t>
  </si>
  <si>
    <t>Government debt/GDP (%)</t>
  </si>
  <si>
    <t>البيانات المصرفية</t>
  </si>
  <si>
    <t>Banking Data</t>
  </si>
  <si>
    <t>اجمالي موجودات / مطلوبات المصارف</t>
  </si>
  <si>
    <t>Total banks assets/ liabilities</t>
  </si>
  <si>
    <t xml:space="preserve">ودائع العملاء المقيمين </t>
  </si>
  <si>
    <t>Deposits of residents</t>
  </si>
  <si>
    <t>التسهيلات الائتمانية</t>
  </si>
  <si>
    <t>Credit facilities</t>
  </si>
  <si>
    <t>القطاع العام</t>
  </si>
  <si>
    <t>Public sector</t>
  </si>
  <si>
    <t xml:space="preserve">القطاع الخاص </t>
  </si>
  <si>
    <t>Private sector</t>
  </si>
  <si>
    <t>الأرقام القياسية للأسعار</t>
  </si>
  <si>
    <t>Prices Indices</t>
  </si>
  <si>
    <t>مؤشر القدس (البورصه) (1997=100)</t>
  </si>
  <si>
    <t>Al-Quds index (1997=100)</t>
  </si>
  <si>
    <t>المصدر: سلطة النقد الفلسطينية بالاعتماد على بيانات الجهاز المركزي للاحصاء ووزارة المالية</t>
  </si>
  <si>
    <t>Source: Palestine Monetary Autority Depending on PCBS and MOF Data</t>
  </si>
  <si>
    <t>الناتج المحلي الاجمالي بأسعار (2015)</t>
  </si>
  <si>
    <t>الدخل القومي الاجمالي بأسعار (2015)</t>
  </si>
  <si>
    <t>Real GDP at (2015) prices</t>
  </si>
  <si>
    <t>Real GNI at (2015) prices</t>
  </si>
  <si>
    <t>…  بيانات غير متوفرة</t>
  </si>
  <si>
    <t>... Data not available</t>
  </si>
  <si>
    <r>
      <t>rnorateYear</t>
    </r>
    <r>
      <rPr>
        <sz val="10"/>
        <color theme="1"/>
        <rFont val="Arial"/>
        <family val="2"/>
      </rPr>
      <t>1997199819992000200120022003200420052006200720082009201020112012201320142015201620172018201920202021</t>
    </r>
    <r>
      <rPr>
        <b/>
        <sz val="10"/>
        <color theme="1"/>
        <rFont val="Arial"/>
        <family val="2"/>
      </rPr>
      <t>Palestine2,783,0842,871,5682,962,2263,053,3353,138,4713,225,2143,314,5093,407,4173,508,1263,611,9983,719,1893,820,8013,922,1304,023,4624,124,7954,226,4104,327,7514,429,0844,530,4164,632,0254,733,357 4,854,013 4,976,684 5,101,152 5,227,193West Bank1,787,5621,838,8071,891,1711,943,6581,992,5772,042,3062,093,3812,146,4002,203,7382,262,7352,323,4692,376,8932,430,1702,483,4462,536,7252,590,1522,643,4352,696,7142,749,9902,803,4112,856,691 2,921,170 2,986,714 3,053,183 3,120,448</t>
    </r>
    <r>
      <rPr>
        <sz val="10"/>
        <color theme="1"/>
        <rFont val="Arial"/>
        <family val="2"/>
      </rPr>
      <t>Jenin192,743198,584204,547210,518216,078221,726227,520233,530240,023246,696253,558259,420265,268271,117276,967282,837288,691294,546300,402306,275312,135318,629325,271332,050338,919Tubas &amp; the Northern Valleys34,75536,11737,52138,93840,26941,63143,03944,51046,11147,77049,48950,59051,68652,78053,87254,96656,05657,14358,22959,31660,39961,74563,11464,50765,915Tulkarm127,341130,238133,174136,094138,793141,516144,293147,155150,227153,363156,566159,554162,504165,427168,323171,201174,042176,855179,641182,409185,140188,465191,873195,341198,856Nablus248,102254,845261,708268,560274,922281,366287,961294,782302,133309,666317,391324,250331,069337,868344,648351,428358,169364,890371,591378,291384,953392,407400,012407,754415,606Qalqiliya68,36170,44872,58074,71676,70478,72580,79882,94985,27387,66390,12092,24494,36596,48898,613100,746102,876105,009107,143109,286111,425113,915116,454119,042121,671Salfit46,07747,32848,60149,87351,05352,24853,47254,73856,10157,49958,93260,48162,03563,59865,17066,75468,34369,94171,54773,16674,79076,56878,38080,22582,099Ramallah &amp; Al-Bireh202,759209,679216,769223,896230,556237,342244,328251,596259,474267,598275,981281,219286,391291,512296,584301,624306,597311,520316,394321,234326,008333,194340,475347,818355,202Jericho &amp; Al -Aghwar31,08932,10533,14534,18835,16236,15437,17338,23239,37840,55941,77642,58743,38944,18444,97345,75746,53247,30148,06248,82049,56850,48151,41052,35553,317Jerusalem320,809325,033329,274333,451337,278341,108344,982348,941353,157357,424361,743368,974376,134383,245390,308397,345404,311411,227418,095424,935431,706441,585451,584461,666471,834Bethlehem130,361134,525138,783143,054147,037151,088155,251159,574164,250169,064174,022178,153182,278186,409190,547194,701198,850203,005207,165211,342215,514220,227225,020229,884234,802Hebron385,165399,905415,069430,370444,725459,402474,564490,393507,611525,433543,891559,421575,051590,818606,720622,793638,968655,277671,721688,337705,053723,954743,121762,541782,227</t>
    </r>
    <r>
      <rPr>
        <b/>
        <sz val="10"/>
        <color theme="1"/>
        <rFont val="Arial"/>
        <family val="2"/>
      </rPr>
      <t>Gaza Strip995,5221,032,7611,071,0551,109,6771,145,8941,182,9081,221,1281,261,0171,304,3881,349,2631,395,7201,443,9081,491,9601,540,0161,588,0701,636,2581,684,3161,732,3701,780,4261,828,6141,876,666 1,932,843 1,989,970 2,047,969 2,106,745</t>
    </r>
    <r>
      <rPr>
        <sz val="10"/>
        <color theme="1"/>
        <rFont val="Arial"/>
        <family val="2"/>
      </rPr>
      <t>North Gaza178,605186,485194,637202,909210,712218,729227,051235,782245,326255,256265,594275,338285,095294,891304,724314,622324,533334,480344,468354,519364,582377,279390,245403,457416,906Gaza357,768370,198382,943395,760407,745419,963432,546445,645459,851474,509489,642505,505521,251536,929552,537568,122583,593598,993614,324629,631644,823661,607678,669695,967713,488Dier al Balah144,015149,456155,052160,696165,988171,397176,982182,811189,148195,705202,493209,306216,087222,857229,615236,380243,114249,837256,547263,265269,946277,964286,070294,260302,507Khan Yunis195,475202,247209,190216,172222,700229,354236,207243,340251,075259,056267,294277,047286,810296,607306,440316,333326,236336,174346,146356,179366,223377,819389,604401,582413,727Rafah119,659124,375129,233134,140138,749143,465148,342153,439158,988164,737170,697176,712182,717188,732194,754200,801206,840212,886218,941225,020231,092238,174245,382252,703260,117</t>
    </r>
  </si>
  <si>
    <t>rnorateYear1997199819992000200120022003200420052006200720082009201020112012201320142015201620172018201920202021Palestine2,783,0842,871,5682,962,2263,053,3353,138,4713,225,2143,314,5093,407,4173,508,1263,611,9983,719,1893,820,8013,922,1304,023,4624,124,7954,226,4104,327,7514,429,0844,530,4164,632,0254,733,357 4,854,013 4,976,684 5,101,152 5,227,193West Bank1,787,5621,838,8071,891,1711,943,6581,992,5772,042,3062,093,3812,146,4002,203,7382,262,7352,323,4692,376,8932,430,1702,483,4462,536,7252,590,1522,643,4352,696,7142,749,9902,803,4112,856,691 2,921,170 2,986,714 3,053,183 3,120,448Jenin192,743198,584204,547210,518216,078221,726227,520233,530240,023246,696253,558259,420265,268271,117276,967282,837288,691294,546300,402306,275312,135318,629325,271332,050338,919Tubas &amp; the Northern Valleys34,75536,11737,52138,93840,26941,63143,03944,51046,11147,77049,48950,59051,68652,78053,87254,96656,05657,14358,22959,31660,39961,74563,11464,50765,915Tulkarm127,341130,238133,174136,094138,793141,516144,293147,155150,227153,363156,566159,554162,504165,427168,323171,201174,042176,855179,641182,409185,140188,465191,873195,341198,856Nablus248,102254,845261,708268,560274,922281,366287,961294,782302,133309,666317,391324,250331,069337,868344,648351,428358,169364,890371,591378,291384,953392,407400,012407,754415,606Qalqiliya68,36170,44872,58074,71676,70478,72580,79882,94985,27387,66390,12092,24494,36596,48898,613100,746102,876105,009107,143109,286111,425113,915116,454119,042121,671Salfit46,07747,32848,60149,87351,05352,24853,47254,73856,10157,49958,93260,48162,03563,59865,17066,75468,34369,94171,54773,16674,79076,56878,38080,22582,099Ramallah &amp; Al-Bireh202,759209,679216,769223,896230,556237,342244,328251,596259,474267,598275,981281,219286,391291,512296,584301,624306,597311,520316,394321,234326,008333,194340,475347,818355,202Jericho &amp; Al -Aghwar31,08932,10533,14534,18835,16236,15437,17338,23239,37840,55941,77642,58743,38944,18444,97345,75746,53247,30148,06248,82049,56850,48151,41052,35553,317Jerusalem320,809325,033329,274333,451337,278341,108344,982348,941353,157357,424361,743368,974376,134383,245390,308397,345404,311411,227418,095424,935431,706441,585451,584461,666471,834Bethlehem130,361134,525138,783143,054147,037151,088155,251159,574164,250169,064174,022178,153182,278186,409190,547194,701198,850203,005207,165211,342215,514220,227225,020229,884234,802Hebron385,165399,905415,069430,370444,725459,402474,564490,393507,611525,433543,891559,421575,051590,818606,720622,793638,968655,277671,721688,337705,053723,954743,121762,541782,227Gaza Strip995,5221,032,7611,071,0551,109,6771,145,8941,182,9081,221,1281,261,0171,304,3881,349,2631,395,7201,443,9081,491,9601,540,0161,588,0701,636,2581,684,3161,732,3701,780,4261,828,6141,876,666 1,932,843 1,989,970 2,047,969 2,106,745North Gaza178,605186,485194,637202,909210,712218,729227,051235,782245,326255,256265,594275,338285,095294,891304,724314,622324,533334,480344,468354,519364,582377,279390,245403,457416,906Gaza357,768370,198382,943395,760407,745419,963432,546445,645459,851474,509489,642505,505521,251536,929552,537568,122583,593598,993614,324629,631644,823661,607678,669695,967713,488Dier al Balah144,015149,456155,052160,696165,988171,397176,982182,811189,148195,705202,493209,306216,087222,857229,615236,380243,114249,837256,547263,265269,946277,964286,070294,260302,507Khan Yunis195,475202,247209,190216,172222,700229,354236,207243,340251,075259,056267,294277,047286,810296,607306,440316,333326,236336,174346,146356,179366,223377,819389,604401,582413,727Rafah119,659124,375129,233134,140138,749143,465148,342153,439158,988164,737170,697176,712182,717188,732194,754200,801206,840212,886218,941225,020231,092238,174245,382252,703260,117</t>
  </si>
  <si>
    <t>r</t>
  </si>
  <si>
    <t>Palestine</t>
  </si>
  <si>
    <t> 4,854,013</t>
  </si>
  <si>
    <t> 4,976,684</t>
  </si>
  <si>
    <t> 5,101,152</t>
  </si>
  <si>
    <t> 5,227,193</t>
  </si>
  <si>
    <t>West Bank</t>
  </si>
  <si>
    <t> 2,921,170</t>
  </si>
  <si>
    <t> 2,986,714</t>
  </si>
  <si>
    <t> 3,053,183</t>
  </si>
  <si>
    <t> 3,120,448</t>
  </si>
  <si>
    <t>Jenin</t>
  </si>
  <si>
    <t>Tubas &amp; the Northern Valleys</t>
  </si>
  <si>
    <t>ne2,783,0842,871,5682,962,2263,053,3353,138,4713,225,2143,314,5093,407,4173,508,1263,611,9983,719,1893,820,8013,922,1304,023,4624,124,7954,226,4104,327,7514,429,0844,530,4164,632,0254,733,357 4,854,013 4,976,684 5,101,152 5,227,193West Bank1,787,5621,838,8071,891,1711,943,6581,992,5772,042,3062,093,3812,146,4002,203,7382,262,7352,323,4692,376,8932,430,1702,483,4462,536,7252,590,1522,643,4352,696,7142,749,9902,803,4112,856,691 2,921,170 2,986,714 3,053,183 3,120,448Jenin192,743198,584204,547210,518216,078221,726227,520233,530240,023246,696253,558259,420265,268271,117276,967282,837288,691294,546300,402306,275312,135318,629325,271332,050338,919Tubas &amp; the Northern Valleys34,75536,11737,52138,93840,26941,63143,03944,51046,11147,77049,48950,59051,68652,78053,87254,96656,05657,14358,22959,31660,39961,74563,11464,50765,915Tulkarm127,341130,238133,174136,094138,793141,516144,293147,155150,227153,363156,566159,554162,504165,427168,323171,201174,042176,855179,641182,409185,140188,465191,873195,341198,856Nablus248,102254,845261,708268,560274,922281,366287,961294,782302,133309,666317,391324,250331,069337,868344,648351,428358,169364,890371,591378,291384,953392,407400,012407,754415,606Qalqiliya68,36170,44872,58074,71676,70478,72580,79882,94985,27387,66390,12092,24494,36596,48898,613100,746102,876105,009107,143109,286111,425113,915116,454119,042121,671Salfit46,07747,32848,60149,87351,05352,24853,47254,73856,10157,49958,93260,48162,03563,59865,17066,75468,34369,94171,54773,16674,79076,56878,38080,22582,099Ramallah &amp; Al-Bireh202,759209,679216,769223,896230,556237,342244,328251,596259,474267,598275,981281,219286,391291,512296,584301,624306,597311,520316,394321,234326,008333,194340,475347,818355,202Jericho &amp; Al -Aghwar31,08932,10533,14534,18835,16236,15437,17338,23239,37840,55941,77642,58743,38944,18444,97345,75746,53247,30148,06248,82049,56850,48151,41052,35553,317Jerusalem320,809325,033329,274333,451337,278341,108344,982348,941353,157357,424361,743368,974376,134383,245390,308397,345404,311411,227418,095424,935431,706441,585451,584461,666471,834Bethlehem130,361134,525138,783143,054147,037151,088155,251159,574164,250169,064174,022178,153182,278186,409190,547194,701198,850203,005207,165211,342215,514220,227225,020229,884234,802Hebron385,165399,905415,069430,370444,725459,402474,564490,393507,611525,433543,891559,421575,051590,818606,720622,793638,968655,277671,721688,337705,053723,954743,121762,541782,227Gaza Strip995,5221,032,7611,071,0551,109,6771,145,8941,182,9081,221,1281,261,0171,304,3881,349,2631,395,7201,443,9081,491,9601,540,0161,588,0701,636,2581,684,3161,732,3701,780,4261,828,6141,876,666 1,932,843 1,989,970 2,047,969 2,106,745North Gaza178,605186,485194,637202,909210,712218,729227,051235,782245,326255,256265,594275,338285,095294,891304,724314,622324,533334,480344,468354,519364,582377,279390,245403,457416,906Gaza357,768370,198382,943395,760407,745419,963432,546445,645459,851474,509489,642505,505521,251536,929552,537568,122583,593598,993614,324629,631644,823661,607678,669695,967713,488Dier al Balah144,015149,456155,052160,696165,988171,397176,982182,811189,148195,705202,493209,306216,087222,857229,615236,380243,114249,837256,547263,265269,946277,964286,070294,260302,507Khan Yunis195,475202,247209,190216,172222,700229,354236,207243,340251,075259,056267,294277,047286,810296,607306,440316,333326,236336,174346,146356,179366,223377,819389,604401,582413,727Rafah119,659124,375129,233134,140138,749143,465148,342153,439158,988164,737170,697176,712182,717188,732194,754200,801206,840212,886218,941225,020231,092238,174245,382252,703260,117</t>
  </si>
  <si>
    <r>
      <t>ne2,783,0842,871,5682,962,2263,053,3353,138,4713,225,2143,314,5093,407,4173,508,1263,611,9983,719,1893,820,8013,922,1304,023,4624,124,7954,226,4104,327,7514,429,0844,530,4164,632,0254,733,357 4,854,013 4,976,684 5,101,152 5,227,193West Bank1,787,5621,838,8071,891,1711,943,6581,992,5772,042,3062,093,3812,146,4002,203,7382,262,7352,323,4692,376,8932,430,1702,483,4462,536,7252,590,1522,643,4352,696,7142,749,9902,803,4112,856,691 2,921,170 2,986,714 3,053,183 3,120,448</t>
    </r>
    <r>
      <rPr>
        <sz val="10"/>
        <color theme="1"/>
        <rFont val="Arial"/>
        <family val="2"/>
      </rPr>
      <t>Jenin192,743198,584204,547210,518216,078221,726227,520233,530240,023246,696253,558259,420265,268271,117276,967282,837288,691294,546300,402306,275312,135318,629325,271332,050338,919Tubas &amp; the Northern Valleys34,75536,11737,52138,93840,26941,63143,03944,51046,11147,77049,48950,59051,68652,78053,87254,96656,05657,14358,22959,31660,39961,74563,11464,50765,915Tulkarm127,341130,238133,174136,094138,793141,516144,293147,155150,227153,363156,566159,554162,504165,427168,323171,201174,042176,855179,641182,409185,140188,465191,873195,341198,856Nablus248,102254,845261,708268,560274,922281,366287,961294,782302,133309,666317,391324,250331,069337,868344,648351,428358,169364,890371,591378,291384,953392,407400,012407,754415,606Qalqiliya68,36170,44872,58074,71676,70478,72580,79882,94985,27387,66390,12092,24494,36596,48898,613100,746102,876105,009107,143109,286111,425113,915116,454119,042121,671Salfit46,07747,32848,60149,87351,05352,24853,47254,73856,10157,49958,93260,48162,03563,59865,17066,75468,34369,94171,54773,16674,79076,56878,38080,22582,099Ramallah &amp; Al-Bireh202,759209,679216,769223,896230,556237,342244,328251,596259,474267,598275,981281,219286,391291,512296,584301,624306,597311,520316,394321,234326,008333,194340,475347,818355,202Jericho &amp; Al -Aghwar31,08932,10533,14534,18835,16236,15437,17338,23239,37840,55941,77642,58743,38944,18444,97345,75746,53247,30148,06248,82049,56850,48151,41052,35553,317Jerusalem320,809325,033329,274333,451337,278341,108344,982348,941353,157357,424361,743368,974376,134383,245390,308397,345404,311411,227418,095424,935431,706441,585451,584461,666471,834Bethlehem130,361134,525138,783143,054147,037151,088155,251159,574164,250169,064174,022178,153182,278186,409190,547194,701198,850203,005207,165211,342215,514220,227225,020229,884234,802Hebron385,165399,905415,069430,370444,725459,402474,564490,393507,611525,433543,891559,421575,051590,818606,720622,793638,968655,277671,721688,337705,053723,954743,121762,541782,227</t>
    </r>
    <r>
      <rPr>
        <b/>
        <sz val="10"/>
        <color theme="1"/>
        <rFont val="Arial"/>
        <family val="2"/>
      </rPr>
      <t>Gaza Strip995,5221,032,7611,071,0551,109,6771,145,8941,182,9081,221,1281,261,0171,304,3881,349,2631,395,7201,443,9081,491,9601,540,0161,588,0701,636,2581,684,3161,732,3701,780,4261,828,6141,876,666 1,932,843 1,989,970 2,047,969 2,106,745</t>
    </r>
    <r>
      <rPr>
        <sz val="10"/>
        <color theme="1"/>
        <rFont val="Arial"/>
        <family val="2"/>
      </rPr>
      <t>North Gaza178,605186,485194,637202,909210,712218,729227,051235,782245,326255,256265,594275,338285,095294,891304,724314,622324,533334,480344,468354,519364,582377,279390,245403,457416,906Gaza357,768370,198382,943395,760407,745419,963432,546445,645459,851474,509489,642505,505521,251536,929552,537568,122583,593598,993614,324629,631644,823661,607678,669695,967713,488Dier al Balah144,015149,456155,052160,696165,988171,397176,982182,811189,148195,705202,493209,306216,087222,857229,615236,380243,114249,837256,547263,265269,946277,964286,070294,260302,507Khan Yunis195,475202,247209,190216,172222,700229,354236,207243,340251,075259,056267,294277,047286,810296,607306,440316,333326,236336,174346,146356,179366,223377,819389,604401,582413,727Rafah119,659124,375129,233134,140138,749143,465148,342153,439158,988164,737170,697176,712182,717188,732194,754200,801206,840212,886218,941225,020231,092238,174245,382252,703260,117</t>
    </r>
  </si>
  <si>
    <t>e</t>
  </si>
  <si>
    <t>سطين</t>
  </si>
  <si>
    <t> 2,783,084</t>
  </si>
  <si>
    <t> 2,871,568</t>
  </si>
  <si>
    <t> 2,962,226</t>
  </si>
  <si>
    <t> 3,053,335</t>
  </si>
  <si>
    <t> 3,138,471</t>
  </si>
  <si>
    <t> 3,225,214</t>
  </si>
  <si>
    <t> 3,314,509</t>
  </si>
  <si>
    <t> 3,407,417</t>
  </si>
  <si>
    <t> 3,508,126</t>
  </si>
  <si>
    <t>الرقم القياسي لأسعار المستهلك (2018 = 100)</t>
  </si>
  <si>
    <t>Consumer price index (2080 = 100)</t>
  </si>
  <si>
    <t>معدل البطالة (%)</t>
  </si>
  <si>
    <t xml:space="preserve">Unemployment rate (%) </t>
  </si>
  <si>
    <t>Producer price index (2018=100)</t>
  </si>
  <si>
    <t>الرقم القياسي لأسعار المنتج (2018=100)</t>
  </si>
  <si>
    <t>…</t>
  </si>
  <si>
    <t>996.3*</t>
  </si>
  <si>
    <t>31.5*</t>
  </si>
  <si>
    <t>31.2*</t>
  </si>
  <si>
    <t>6.6*</t>
  </si>
  <si>
    <t>* للضفة الغربية فقط</t>
  </si>
  <si>
    <t>* West Bank Only</t>
  </si>
  <si>
    <t>1009.9*</t>
  </si>
  <si>
    <t>28.7*</t>
  </si>
  <si>
    <t>43.8*</t>
  </si>
  <si>
    <t>6.8*</t>
  </si>
  <si>
    <t>15.2*</t>
  </si>
  <si>
    <t>14.6*</t>
  </si>
  <si>
    <t>11.8*</t>
  </si>
  <si>
    <t>13.1*</t>
  </si>
  <si>
    <t>66.2*</t>
  </si>
  <si>
    <t>65.6*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</si>
</sst>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10"/>
      <color indexed="12"/>
      <name val="Simplified Arabic"/>
      <family val="1"/>
    </font>
    <font>
      <b/>
      <sz val="10"/>
      <color indexed="12"/>
      <name val="Times New Roman"/>
      <family val="1"/>
    </font>
    <font>
      <sz val="10"/>
      <color theme="3" tint="0.39997558519241921"/>
      <name val="Simplified Arabic"/>
      <family val="1"/>
    </font>
    <font>
      <sz val="10"/>
      <color theme="3" tint="0.39997558519241921"/>
      <name val="Times New Roman"/>
      <family val="1"/>
    </font>
    <font>
      <sz val="10"/>
      <color indexed="12"/>
      <name val="Simplified Arabic"/>
      <family val="1"/>
    </font>
    <font>
      <sz val="10"/>
      <color indexed="12"/>
      <name val="Times New Roman"/>
      <family val="1"/>
    </font>
    <font>
      <b/>
      <sz val="10"/>
      <color indexed="17"/>
      <name val="Simplified Arabic"/>
      <family val="1"/>
    </font>
    <font>
      <sz val="10"/>
      <color indexed="17"/>
      <name val="Simplified Arabic"/>
      <family val="1"/>
    </font>
    <font>
      <b/>
      <sz val="10"/>
      <color indexed="17"/>
      <name val="Times New Roman"/>
      <family val="1"/>
    </font>
    <font>
      <b/>
      <sz val="10"/>
      <color rgb="FF008000"/>
      <name val="Simplified Arabic"/>
      <family val="1"/>
    </font>
    <font>
      <i/>
      <sz val="10"/>
      <color theme="3" tint="0.39997558519241921"/>
      <name val="Simplified Arabic"/>
      <family val="1"/>
    </font>
    <font>
      <i/>
      <sz val="10"/>
      <color theme="3" tint="0.39997558519241921"/>
      <name val="Times New Roman"/>
      <family val="1"/>
    </font>
    <font>
      <b/>
      <sz val="12"/>
      <color indexed="12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04">
    <xf numFmtId="0" fontId="0" fillId="0" borderId="0" xfId="0"/>
    <xf numFmtId="0" fontId="1" fillId="2" borderId="2" xfId="0" applyFont="1" applyFill="1" applyBorder="1" applyAlignment="1">
      <alignment horizontal="justify" vertical="center" wrapText="1" readingOrder="2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justify" vertical="center" wrapText="1" readingOrder="2"/>
    </xf>
    <xf numFmtId="164" fontId="2" fillId="3" borderId="4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justify" vertical="center" wrapText="1" readingOrder="2"/>
    </xf>
    <xf numFmtId="0" fontId="2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justify" vertical="center" wrapText="1" readingOrder="2"/>
    </xf>
    <xf numFmtId="164" fontId="4" fillId="3" borderId="0" xfId="0" applyNumberFormat="1" applyFont="1" applyFill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justify" vertical="center" wrapText="1" readingOrder="2"/>
    </xf>
    <xf numFmtId="164" fontId="6" fillId="3" borderId="0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right" vertical="center" wrapText="1" readingOrder="2"/>
    </xf>
    <xf numFmtId="0" fontId="7" fillId="2" borderId="3" xfId="0" applyFont="1" applyFill="1" applyBorder="1" applyAlignment="1">
      <alignment horizontal="right" vertical="center" wrapText="1" readingOrder="2"/>
    </xf>
    <xf numFmtId="0" fontId="8" fillId="2" borderId="3" xfId="0" applyFont="1" applyFill="1" applyBorder="1" applyAlignment="1">
      <alignment horizontal="center" vertical="center" wrapText="1" readingOrder="2"/>
    </xf>
    <xf numFmtId="0" fontId="9" fillId="2" borderId="8" xfId="0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vertical="center" wrapText="1" readingOrder="2"/>
    </xf>
    <xf numFmtId="0" fontId="7" fillId="4" borderId="3" xfId="0" applyFont="1" applyFill="1" applyBorder="1" applyAlignment="1">
      <alignment vertical="center" wrapText="1" readingOrder="2"/>
    </xf>
    <xf numFmtId="0" fontId="7" fillId="4" borderId="3" xfId="0" applyFont="1" applyFill="1" applyBorder="1" applyAlignment="1">
      <alignment horizontal="center" vertical="center" wrapText="1" readingOrder="2"/>
    </xf>
    <xf numFmtId="0" fontId="7" fillId="4" borderId="8" xfId="0" applyFont="1" applyFill="1" applyBorder="1" applyAlignment="1">
      <alignment horizontal="center" vertical="center" wrapText="1" readingOrder="2"/>
    </xf>
    <xf numFmtId="0" fontId="9" fillId="4" borderId="7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 indent="1"/>
    </xf>
    <xf numFmtId="164" fontId="2" fillId="3" borderId="10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 wrapText="1" readingOrder="2"/>
    </xf>
    <xf numFmtId="0" fontId="10" fillId="4" borderId="7" xfId="0" applyFont="1" applyFill="1" applyBorder="1" applyAlignment="1">
      <alignment vertical="center" wrapText="1" readingOrder="2"/>
    </xf>
    <xf numFmtId="0" fontId="9" fillId="4" borderId="7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right" vertical="center" wrapText="1" indent="1" readingOrder="2"/>
    </xf>
    <xf numFmtId="164" fontId="12" fillId="3" borderId="0" xfId="0" applyNumberFormat="1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left" vertical="center" indent="2"/>
    </xf>
    <xf numFmtId="0" fontId="3" fillId="3" borderId="5" xfId="0" applyFont="1" applyFill="1" applyBorder="1" applyAlignment="1">
      <alignment horizontal="right" vertical="center" wrapText="1" indent="1" readingOrder="2"/>
    </xf>
    <xf numFmtId="0" fontId="4" fillId="3" borderId="5" xfId="0" applyFont="1" applyFill="1" applyBorder="1" applyAlignment="1">
      <alignment horizontal="left" vertical="center" indent="1"/>
    </xf>
    <xf numFmtId="0" fontId="11" fillId="3" borderId="5" xfId="0" applyFont="1" applyFill="1" applyBorder="1" applyAlignment="1">
      <alignment horizontal="right" vertical="center" wrapText="1" indent="2" readingOrder="2"/>
    </xf>
    <xf numFmtId="0" fontId="11" fillId="3" borderId="5" xfId="0" applyFont="1" applyFill="1" applyBorder="1" applyAlignment="1">
      <alignment horizontal="right" vertical="center" wrapText="1" indent="4" readingOrder="2"/>
    </xf>
    <xf numFmtId="164" fontId="6" fillId="3" borderId="10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right" vertical="center" wrapText="1" indent="1" readingOrder="2"/>
    </xf>
    <xf numFmtId="164" fontId="4" fillId="3" borderId="10" xfId="0" applyNumberFormat="1" applyFont="1" applyFill="1" applyBorder="1" applyAlignment="1">
      <alignment horizontal="center" vertical="center"/>
    </xf>
    <xf numFmtId="164" fontId="12" fillId="3" borderId="10" xfId="0" applyNumberFormat="1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justify" vertical="center" wrapText="1" readingOrder="2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indent="2"/>
    </xf>
    <xf numFmtId="0" fontId="3" fillId="3" borderId="9" xfId="0" applyFont="1" applyFill="1" applyBorder="1" applyAlignment="1">
      <alignment horizontal="right" vertical="center" wrapText="1" indent="1" readingOrder="2"/>
    </xf>
    <xf numFmtId="0" fontId="4" fillId="3" borderId="9" xfId="0" applyFont="1" applyFill="1" applyBorder="1" applyAlignment="1">
      <alignment horizontal="left" vertical="center" indent="2"/>
    </xf>
    <xf numFmtId="0" fontId="7" fillId="4" borderId="0" xfId="0" applyFont="1" applyFill="1" applyBorder="1" applyAlignment="1">
      <alignment vertical="center" wrapText="1" readingOrder="2"/>
    </xf>
    <xf numFmtId="0" fontId="7" fillId="4" borderId="0" xfId="0" applyFont="1" applyFill="1" applyBorder="1" applyAlignment="1">
      <alignment horizontal="center" vertical="center" wrapText="1" readingOrder="2"/>
    </xf>
    <xf numFmtId="164" fontId="7" fillId="4" borderId="0" xfId="0" applyNumberFormat="1" applyFont="1" applyFill="1" applyBorder="1" applyAlignment="1">
      <alignment horizontal="center" vertical="center" wrapText="1" readingOrder="2"/>
    </xf>
    <xf numFmtId="0" fontId="9" fillId="4" borderId="6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justify" vertical="center" wrapText="1" readingOrder="2"/>
    </xf>
    <xf numFmtId="0" fontId="6" fillId="3" borderId="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justify" vertical="center" wrapText="1" readingOrder="2"/>
    </xf>
    <xf numFmtId="0" fontId="6" fillId="3" borderId="9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0" fillId="0" borderId="0" xfId="0" applyNumberFormat="1"/>
    <xf numFmtId="4" fontId="6" fillId="3" borderId="4" xfId="0" applyNumberFormat="1" applyFont="1" applyFill="1" applyBorder="1" applyAlignment="1">
      <alignment horizontal="center" vertical="center"/>
    </xf>
    <xf numFmtId="4" fontId="6" fillId="3" borderId="0" xfId="0" applyNumberFormat="1" applyFont="1" applyFill="1" applyBorder="1" applyAlignment="1">
      <alignment horizontal="center" vertical="center"/>
    </xf>
    <xf numFmtId="4" fontId="6" fillId="3" borderId="6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4" fontId="6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2" borderId="3" xfId="0" applyFont="1" applyFill="1" applyBorder="1" applyAlignment="1">
      <alignment horizontal="center" vertical="center" wrapText="1" readingOrder="2"/>
    </xf>
    <xf numFmtId="0" fontId="12" fillId="3" borderId="5" xfId="0" applyFont="1" applyFill="1" applyBorder="1" applyAlignment="1">
      <alignment horizontal="left" vertical="center" indent="4"/>
    </xf>
    <xf numFmtId="0" fontId="8" fillId="2" borderId="3" xfId="0" applyFont="1" applyFill="1" applyBorder="1" applyAlignment="1">
      <alignment horizontal="center" vertical="center" wrapText="1" readingOrder="2"/>
    </xf>
    <xf numFmtId="0" fontId="13" fillId="0" borderId="0" xfId="0" applyFont="1" applyBorder="1" applyAlignment="1">
      <alignment horizontal="center" vertical="center"/>
    </xf>
    <xf numFmtId="0" fontId="15" fillId="0" borderId="0" xfId="0" applyFont="1"/>
    <xf numFmtId="43" fontId="0" fillId="0" borderId="0" xfId="1" applyFont="1"/>
    <xf numFmtId="43" fontId="0" fillId="0" borderId="0" xfId="0" applyNumberFormat="1"/>
    <xf numFmtId="165" fontId="13" fillId="0" borderId="0" xfId="0" applyNumberFormat="1" applyFont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right" vertical="center" wrapText="1" readingOrder="2"/>
    </xf>
    <xf numFmtId="0" fontId="8" fillId="2" borderId="3" xfId="0" applyFont="1" applyFill="1" applyBorder="1" applyAlignment="1">
      <alignment horizontal="center" vertical="center" wrapText="1" readingOrder="2"/>
    </xf>
    <xf numFmtId="0" fontId="13" fillId="0" borderId="0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 readingOrder="2"/>
    </xf>
    <xf numFmtId="0" fontId="8" fillId="2" borderId="3" xfId="0" applyFont="1" applyFill="1" applyBorder="1" applyAlignment="1">
      <alignment horizontal="center" vertical="center" wrapText="1" readingOrder="2"/>
    </xf>
    <xf numFmtId="0" fontId="13" fillId="0" borderId="0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 readingOrder="2"/>
    </xf>
    <xf numFmtId="0" fontId="13" fillId="0" borderId="0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 readingOrder="2"/>
    </xf>
    <xf numFmtId="0" fontId="13" fillId="0" borderId="0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 readingOrder="2"/>
    </xf>
    <xf numFmtId="0" fontId="1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8" fillId="2" borderId="3" xfId="0" applyFont="1" applyFill="1" applyBorder="1" applyAlignment="1">
      <alignment horizontal="center" vertical="center" wrapText="1" readingOrder="2"/>
    </xf>
    <xf numFmtId="0" fontId="13" fillId="0" borderId="0" xfId="0" applyFont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 readingOrder="2"/>
    </xf>
    <xf numFmtId="4" fontId="6" fillId="3" borderId="12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 readingOrder="2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readingOrder="2"/>
    </xf>
    <xf numFmtId="0" fontId="13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602;&#1587;&#1605;%20&#1575;&#1604;&#1575;&#1581;&#1589;&#1575;&#1569;\&#1575;&#1604;&#1576;&#1610;&#1575;&#1606;&#1575;&#1578;%20&#1575;&#1604;&#1587;&#1606;&#1608;&#1610;&#1577;\2%20&#1575;&#1604;&#1605;&#1575;&#1604;&#1610;&#1577;%20&#1575;&#1604;&#1593;&#1575;&#1605;&#1577;\revenues_expenditures_and%20financing_sources_of_pna_fiscal_operation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602;&#1587;&#1605;%20&#1575;&#1604;&#1575;&#1581;&#1589;&#1575;&#1569;/&#1575;&#1604;&#1576;&#1610;&#1575;&#1606;&#1575;&#1578;%20&#1575;&#1604;&#1587;&#1606;&#1608;&#1610;&#1577;/&#1575;&#1604;&#1576;&#1610;&#1575;&#1606;&#1575;&#1578;%20&#1575;&#1604;&#1587;&#1606;&#1608;&#1610;&#1577;/2%20&#1575;&#1604;&#1605;&#1575;&#1604;&#1610;&#1577;%20&#1575;&#1604;&#1593;&#1575;&#1605;&#1577;/revenues_expenditures_and%20financing_sources_of_pna_fiscal_operation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602;&#1587;&#1605;%20&#1575;&#1604;&#1575;&#1581;&#1589;&#1575;&#1569;/&#1575;&#1604;&#1576;&#1610;&#1575;&#1606;&#1575;&#1578;%20&#1575;&#1604;&#1587;&#1606;&#1608;&#1610;&#1577;/&#1575;&#1604;&#1576;&#1610;&#1575;&#1606;&#1575;&#1578;%20&#1575;&#1604;&#1587;&#1606;&#1608;&#1610;&#1577;/&#1575;&#1604;&#1575;&#1585;&#1602;&#1575;&#1605;%20&#1575;&#1604;&#1602;&#1610;&#1575;&#1587;&#1610;&#1577;%20&#1604;&#1604;&#1571;&#1587;&#1593;&#1575;&#1585;%207/consumer_price_index_by_grou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N5">
            <v>3758</v>
          </cell>
          <cell r="O5">
            <v>2950.3999999999996</v>
          </cell>
          <cell r="P5">
            <v>3032.4</v>
          </cell>
          <cell r="V5">
            <v>4318.219296084133</v>
          </cell>
          <cell r="W5">
            <v>4371.8539538262758</v>
          </cell>
          <cell r="X5">
            <v>4127.7282290913827</v>
          </cell>
          <cell r="Y5">
            <v>3782.7321014445806</v>
          </cell>
          <cell r="Z5">
            <v>3990.2725427216292</v>
          </cell>
          <cell r="AA5">
            <v>4546.1438396409421</v>
          </cell>
        </row>
        <row r="9">
          <cell r="N9">
            <v>272.8</v>
          </cell>
          <cell r="O9">
            <v>301.50010000000003</v>
          </cell>
          <cell r="P9">
            <v>439</v>
          </cell>
          <cell r="T9">
            <v>604.0082300349502</v>
          </cell>
          <cell r="U9">
            <v>606.62328079887516</v>
          </cell>
          <cell r="V9">
            <v>626.03113545533915</v>
          </cell>
          <cell r="W9">
            <v>758.75429487476163</v>
          </cell>
          <cell r="X9">
            <v>838.19278716696817</v>
          </cell>
          <cell r="Y9">
            <v>763.31189874573761</v>
          </cell>
          <cell r="Z9">
            <v>737.37308412957054</v>
          </cell>
          <cell r="AA9">
            <v>994.91509285911286</v>
          </cell>
        </row>
        <row r="10">
          <cell r="N10">
            <v>486.2</v>
          </cell>
          <cell r="O10">
            <v>283.60000000000002</v>
          </cell>
          <cell r="P10">
            <v>254.50000000000003</v>
          </cell>
          <cell r="U10">
            <v>249.77481252289257</v>
          </cell>
          <cell r="V10">
            <v>607.05714170586464</v>
          </cell>
          <cell r="W10">
            <v>390.83166047407855</v>
          </cell>
          <cell r="X10">
            <v>430.34310002126011</v>
          </cell>
          <cell r="Y10">
            <v>355.72171661581069</v>
          </cell>
          <cell r="Z10">
            <v>374.59775195748614</v>
          </cell>
          <cell r="AA10">
            <v>402.4769697764408</v>
          </cell>
        </row>
        <row r="11">
          <cell r="U11">
            <v>56.352560142870587</v>
          </cell>
          <cell r="V11">
            <v>83.802939757667602</v>
          </cell>
          <cell r="W11">
            <v>72.003748211115067</v>
          </cell>
          <cell r="X11">
            <v>77.341664190999921</v>
          </cell>
          <cell r="Y11">
            <v>90.58241379388447</v>
          </cell>
          <cell r="Z11">
            <v>98.055839711731849</v>
          </cell>
          <cell r="AA11">
            <v>141.59302414131105</v>
          </cell>
        </row>
        <row r="12">
          <cell r="N12">
            <v>1137</v>
          </cell>
          <cell r="O12">
            <v>1090</v>
          </cell>
          <cell r="P12">
            <v>1234.2</v>
          </cell>
          <cell r="T12">
            <v>2054.3313790000288</v>
          </cell>
          <cell r="U12">
            <v>2046.8681734736051</v>
          </cell>
          <cell r="V12">
            <v>2332.396144446067</v>
          </cell>
          <cell r="W12">
            <v>2482.9787723453078</v>
          </cell>
          <cell r="X12">
            <v>2255.2742611850022</v>
          </cell>
          <cell r="Y12">
            <v>2219.1706592308828</v>
          </cell>
          <cell r="Z12">
            <v>2399.9269370184738</v>
          </cell>
          <cell r="AA12">
            <v>2776.8938356141825</v>
          </cell>
        </row>
        <row r="13">
          <cell r="N13">
            <v>116.3</v>
          </cell>
          <cell r="O13">
            <v>126.5</v>
          </cell>
          <cell r="P13">
            <v>82.300000000000011</v>
          </cell>
          <cell r="U13">
            <v>68.210506408813245</v>
          </cell>
          <cell r="V13">
            <v>97.412550992685098</v>
          </cell>
          <cell r="W13">
            <v>53.093186321420646</v>
          </cell>
          <cell r="X13">
            <v>138.26233310334055</v>
          </cell>
          <cell r="Y13">
            <v>138.19579649230045</v>
          </cell>
          <cell r="Z13">
            <v>83.732130221510033</v>
          </cell>
          <cell r="AA13">
            <v>91.12930774009466</v>
          </cell>
        </row>
        <row r="15">
          <cell r="N15">
            <v>1763.1</v>
          </cell>
          <cell r="O15">
            <v>1355</v>
          </cell>
          <cell r="P15">
            <v>1108.2</v>
          </cell>
          <cell r="W15">
            <v>545.36543709477269</v>
          </cell>
          <cell r="X15">
            <v>506.43319425748928</v>
          </cell>
          <cell r="Y15">
            <v>495.8831157002686</v>
          </cell>
          <cell r="Z15">
            <v>345.94174397089091</v>
          </cell>
          <cell r="AA15">
            <v>189.36456638205487</v>
          </cell>
        </row>
        <row r="16">
          <cell r="N16">
            <v>215</v>
          </cell>
          <cell r="O16">
            <v>46.8</v>
          </cell>
          <cell r="P16">
            <v>78.8</v>
          </cell>
          <cell r="W16">
            <v>175.01322714765971</v>
          </cell>
          <cell r="X16">
            <v>158.40555537300273</v>
          </cell>
          <cell r="Y16">
            <v>-3.7419061497039632</v>
          </cell>
          <cell r="Z16">
            <v>118.10931615498561</v>
          </cell>
          <cell r="AA16">
            <v>132.02965860793486</v>
          </cell>
        </row>
        <row r="17">
          <cell r="N17">
            <v>3272.7000000000003</v>
          </cell>
          <cell r="O17">
            <v>2919.6</v>
          </cell>
          <cell r="P17">
            <v>2931.2700000000004</v>
          </cell>
          <cell r="U17">
            <v>3445.0010900024909</v>
          </cell>
          <cell r="V17">
            <v>3661.6549013243607</v>
          </cell>
          <cell r="W17">
            <v>3794.7896067231891</v>
          </cell>
          <cell r="X17">
            <v>3659.9921676898607</v>
          </cell>
          <cell r="Y17">
            <v>3659.8845483977257</v>
          </cell>
          <cell r="Z17">
            <v>3954.9428028670268</v>
          </cell>
          <cell r="AA17">
            <v>4035.1032128835836</v>
          </cell>
        </row>
        <row r="18">
          <cell r="N18">
            <v>1770.8</v>
          </cell>
          <cell r="O18">
            <v>1423.2</v>
          </cell>
          <cell r="P18">
            <v>1563.9</v>
          </cell>
          <cell r="U18">
            <v>1759.4748734908787</v>
          </cell>
          <cell r="V18">
            <v>1927.1560456314817</v>
          </cell>
          <cell r="W18">
            <v>1953.5573049095042</v>
          </cell>
          <cell r="X18">
            <v>1657.7660756212947</v>
          </cell>
          <cell r="Y18">
            <v>1677.5698803179152</v>
          </cell>
          <cell r="Z18">
            <v>1890.8883973903526</v>
          </cell>
          <cell r="AA18">
            <v>1987.9704301118616</v>
          </cell>
        </row>
        <row r="21">
          <cell r="N21">
            <v>1055</v>
          </cell>
          <cell r="O21">
            <v>1141.7</v>
          </cell>
          <cell r="P21">
            <v>1127.0700000000002</v>
          </cell>
          <cell r="U21">
            <v>1352.2517032550343</v>
          </cell>
          <cell r="V21">
            <v>1421.0251336243682</v>
          </cell>
          <cell r="W21">
            <v>1533.4083786938313</v>
          </cell>
          <cell r="X21">
            <v>1687.9824637539127</v>
          </cell>
          <cell r="Y21">
            <v>1589.613011783822</v>
          </cell>
          <cell r="Z21">
            <v>1659.3889236622149</v>
          </cell>
          <cell r="AA21">
            <v>1624.4463450436569</v>
          </cell>
        </row>
        <row r="29">
          <cell r="N29">
            <v>446.9</v>
          </cell>
          <cell r="O29">
            <v>354.7</v>
          </cell>
          <cell r="P29">
            <v>240.3</v>
          </cell>
          <cell r="V29">
            <v>269.7953346432376</v>
          </cell>
          <cell r="W29">
            <v>265.85770924515964</v>
          </cell>
          <cell r="X29">
            <v>268.20275129604175</v>
          </cell>
          <cell r="Y29">
            <v>319.83621799013747</v>
          </cell>
          <cell r="Z29">
            <v>351.05195029516528</v>
          </cell>
          <cell r="AA29">
            <v>372.84556492125813</v>
          </cell>
        </row>
        <row r="30">
          <cell r="U30">
            <v>32.79559116583367</v>
          </cell>
          <cell r="V30">
            <v>43.678387425273023</v>
          </cell>
          <cell r="W30">
            <v>41.966213874694098</v>
          </cell>
          <cell r="X30">
            <v>46.040877018611184</v>
          </cell>
          <cell r="Y30">
            <v>72.865438305850972</v>
          </cell>
          <cell r="Z30">
            <v>53.613531519294114</v>
          </cell>
          <cell r="AA30">
            <v>49.840872806806566</v>
          </cell>
        </row>
      </sheetData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>
        <row r="33">
          <cell r="W33">
            <v>14.084337174251361</v>
          </cell>
          <cell r="X33">
            <v>20.768290801758493</v>
          </cell>
          <cell r="Y33">
            <v>34.626913664802629</v>
          </cell>
          <cell r="Z33">
            <v>19.801100744537784</v>
          </cell>
          <cell r="AA33">
            <v>13.037530222943127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CPI 04-17 2018 base year"/>
      <sheetName val="P CPI 96-03"/>
      <sheetName val="P CPI 05 - 17"/>
    </sheetNames>
    <sheetDataSet>
      <sheetData sheetId="0">
        <row r="19">
          <cell r="R19">
            <v>102.08166666666666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1"/>
  <sheetViews>
    <sheetView rightToLeft="1" tabSelected="1" topLeftCell="R1" workbookViewId="0">
      <pane ySplit="3" topLeftCell="A7" activePane="bottomLeft" state="frozen"/>
      <selection pane="bottomLeft" activeCell="AF21" sqref="AF21"/>
    </sheetView>
  </sheetViews>
  <sheetFormatPr defaultRowHeight="15" x14ac:dyDescent="0.25"/>
  <cols>
    <col min="1" max="1" width="36" customWidth="1"/>
    <col min="2" max="3" width="8.85546875" customWidth="1"/>
    <col min="4" max="4" width="9.28515625" customWidth="1"/>
    <col min="5" max="13" width="8.85546875" customWidth="1"/>
    <col min="14" max="32" width="10.7109375" customWidth="1"/>
    <col min="33" max="33" width="40.28515625" bestFit="1" customWidth="1"/>
  </cols>
  <sheetData>
    <row r="1" spans="1:33" ht="15.75" x14ac:dyDescent="0.2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 t="s">
        <v>1</v>
      </c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</row>
    <row r="2" spans="1:33" ht="21.75" thickBot="1" x14ac:dyDescent="0.3">
      <c r="A2" s="62" t="s">
        <v>2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4"/>
      <c r="AA2" s="83"/>
      <c r="AB2" s="86"/>
      <c r="AC2" s="88"/>
      <c r="AD2" s="90"/>
      <c r="AE2" s="92"/>
      <c r="AF2" s="95"/>
      <c r="AG2" s="63" t="s">
        <v>3</v>
      </c>
    </row>
    <row r="3" spans="1:33" ht="21.75" thickBot="1" x14ac:dyDescent="0.3">
      <c r="A3" s="1" t="s">
        <v>4</v>
      </c>
      <c r="B3" s="2">
        <v>1995</v>
      </c>
      <c r="C3" s="2">
        <v>1996</v>
      </c>
      <c r="D3" s="2">
        <v>1997</v>
      </c>
      <c r="E3" s="2">
        <v>1998</v>
      </c>
      <c r="F3" s="2">
        <v>1999</v>
      </c>
      <c r="G3" s="2">
        <v>2000</v>
      </c>
      <c r="H3" s="2">
        <v>2001</v>
      </c>
      <c r="I3" s="2">
        <v>2002</v>
      </c>
      <c r="J3" s="2">
        <v>2003</v>
      </c>
      <c r="K3" s="2">
        <v>2004</v>
      </c>
      <c r="L3" s="2">
        <v>2005</v>
      </c>
      <c r="M3" s="2">
        <v>2006</v>
      </c>
      <c r="N3" s="2">
        <v>2007</v>
      </c>
      <c r="O3" s="2">
        <v>2008</v>
      </c>
      <c r="P3" s="2">
        <v>2009</v>
      </c>
      <c r="Q3" s="2">
        <v>2010</v>
      </c>
      <c r="R3" s="2">
        <v>2011</v>
      </c>
      <c r="S3" s="2">
        <v>2012</v>
      </c>
      <c r="T3" s="2">
        <v>2013</v>
      </c>
      <c r="U3" s="2">
        <v>2014</v>
      </c>
      <c r="V3" s="2">
        <v>2015</v>
      </c>
      <c r="W3" s="2">
        <v>2016</v>
      </c>
      <c r="X3" s="2">
        <v>2017</v>
      </c>
      <c r="Y3" s="2">
        <v>2018</v>
      </c>
      <c r="Z3" s="2">
        <v>2019</v>
      </c>
      <c r="AA3" s="2">
        <v>2020</v>
      </c>
      <c r="AB3" s="2">
        <v>2021</v>
      </c>
      <c r="AC3" s="2">
        <v>2022</v>
      </c>
      <c r="AD3" s="2">
        <v>2023</v>
      </c>
      <c r="AE3" s="2">
        <v>2024</v>
      </c>
      <c r="AF3" s="2">
        <v>2025</v>
      </c>
      <c r="AG3" s="3" t="s">
        <v>5</v>
      </c>
    </row>
    <row r="4" spans="1:33" ht="42" x14ac:dyDescent="0.25">
      <c r="A4" s="4" t="s">
        <v>6</v>
      </c>
      <c r="B4" s="5">
        <v>2608.8942234641599</v>
      </c>
      <c r="C4" s="5">
        <v>2694.5819287999998</v>
      </c>
      <c r="D4" s="5">
        <v>2783.0839999999998</v>
      </c>
      <c r="E4" s="5">
        <v>2871.5680000000002</v>
      </c>
      <c r="F4" s="5">
        <v>2962.2260000000001</v>
      </c>
      <c r="G4" s="5">
        <v>3053.335</v>
      </c>
      <c r="H4" s="5">
        <v>3138.471</v>
      </c>
      <c r="I4" s="5">
        <v>3225.2139999999999</v>
      </c>
      <c r="J4" s="5">
        <v>3314.509</v>
      </c>
      <c r="K4" s="5">
        <v>3407.4169999999999</v>
      </c>
      <c r="L4" s="5">
        <v>3508.1260000000002</v>
      </c>
      <c r="M4" s="5">
        <v>3611.998</v>
      </c>
      <c r="N4" s="5">
        <v>3719.1889999999999</v>
      </c>
      <c r="O4" s="5">
        <v>3820.8009999999999</v>
      </c>
      <c r="P4" s="5">
        <v>3922.13</v>
      </c>
      <c r="Q4" s="5">
        <v>4023.462</v>
      </c>
      <c r="R4" s="5">
        <v>4124.7950000000001</v>
      </c>
      <c r="S4" s="5">
        <v>4226.41</v>
      </c>
      <c r="T4" s="5">
        <v>4327.7510000000002</v>
      </c>
      <c r="U4" s="5">
        <v>4429.0839999999998</v>
      </c>
      <c r="V4" s="5">
        <v>4530.4160000000002</v>
      </c>
      <c r="W4" s="5">
        <v>4632.0249999999996</v>
      </c>
      <c r="X4" s="5">
        <v>4733.357</v>
      </c>
      <c r="Y4" s="5">
        <v>4854.0129999999999</v>
      </c>
      <c r="Z4" s="5">
        <v>4976.6840000000002</v>
      </c>
      <c r="AA4" s="5">
        <f>5101152/1000</f>
        <v>5101.152</v>
      </c>
      <c r="AB4" s="5">
        <v>5227.1930000000002</v>
      </c>
      <c r="AC4" s="5">
        <v>5354.6559999999999</v>
      </c>
      <c r="AD4" s="5">
        <v>5483.45</v>
      </c>
      <c r="AE4" s="5">
        <v>5613.4629999999997</v>
      </c>
      <c r="AF4" s="5">
        <v>5744.5609999999997</v>
      </c>
      <c r="AG4" s="7" t="s">
        <v>7</v>
      </c>
    </row>
    <row r="5" spans="1:33" ht="21" x14ac:dyDescent="0.25">
      <c r="A5" s="8" t="s">
        <v>8</v>
      </c>
      <c r="B5" s="6">
        <v>514.79999999999995</v>
      </c>
      <c r="C5" s="6">
        <v>559.6</v>
      </c>
      <c r="D5" s="6">
        <v>598.995</v>
      </c>
      <c r="E5" s="6">
        <v>637.14599999999996</v>
      </c>
      <c r="F5" s="6">
        <v>667.26400000000001</v>
      </c>
      <c r="G5" s="6">
        <v>666.84800000000007</v>
      </c>
      <c r="H5" s="6">
        <v>642.18000000000006</v>
      </c>
      <c r="I5" s="6">
        <v>657.18600000000004</v>
      </c>
      <c r="J5" s="6">
        <v>721.2</v>
      </c>
      <c r="K5" s="6">
        <v>782.932426341</v>
      </c>
      <c r="L5" s="6">
        <v>788.60799999999995</v>
      </c>
      <c r="M5" s="6">
        <v>833.53</v>
      </c>
      <c r="N5" s="6">
        <v>882.37200000000007</v>
      </c>
      <c r="O5" s="6">
        <v>907.22400000000005</v>
      </c>
      <c r="P5" s="6">
        <v>951.80800000000011</v>
      </c>
      <c r="Q5" s="6">
        <v>975.38904999999988</v>
      </c>
      <c r="R5" s="6">
        <v>1060.4982500000001</v>
      </c>
      <c r="S5" s="6">
        <v>1114.3434750000001</v>
      </c>
      <c r="T5" s="6">
        <v>1155.8443750000001</v>
      </c>
      <c r="U5" s="6">
        <v>1254.9788437500001</v>
      </c>
      <c r="V5" s="6">
        <v>1299.5511750000003</v>
      </c>
      <c r="W5" s="6">
        <v>1341.51648125</v>
      </c>
      <c r="X5" s="6">
        <v>1325.7570000000001</v>
      </c>
      <c r="Y5" s="6">
        <v>1383.9844000000001</v>
      </c>
      <c r="Z5" s="6">
        <v>1357.6264624999999</v>
      </c>
      <c r="AA5" s="6">
        <v>1291.5322874999999</v>
      </c>
      <c r="AB5" s="6">
        <v>1407.301925</v>
      </c>
      <c r="AC5" s="6">
        <v>1502.4573375</v>
      </c>
      <c r="AD5" s="6">
        <v>1533.6000000000001</v>
      </c>
      <c r="AE5" s="6" t="s">
        <v>170</v>
      </c>
      <c r="AF5" s="43" t="s">
        <v>176</v>
      </c>
      <c r="AG5" s="9" t="s">
        <v>9</v>
      </c>
    </row>
    <row r="6" spans="1:33" ht="21" x14ac:dyDescent="0.25">
      <c r="A6" s="81" t="s">
        <v>165</v>
      </c>
      <c r="B6" s="11">
        <v>18.2</v>
      </c>
      <c r="C6" s="11">
        <v>23.8</v>
      </c>
      <c r="D6" s="11">
        <v>20.3</v>
      </c>
      <c r="E6" s="11">
        <v>14.4</v>
      </c>
      <c r="F6" s="11">
        <v>11.8</v>
      </c>
      <c r="G6" s="11">
        <v>14.3</v>
      </c>
      <c r="H6" s="11">
        <v>25.3</v>
      </c>
      <c r="I6" s="11">
        <v>31.2</v>
      </c>
      <c r="J6" s="11">
        <v>25.5</v>
      </c>
      <c r="K6" s="11">
        <v>26.8</v>
      </c>
      <c r="L6" s="11">
        <v>23.5</v>
      </c>
      <c r="M6" s="11">
        <v>23.7</v>
      </c>
      <c r="N6" s="11">
        <v>21.7</v>
      </c>
      <c r="O6" s="11">
        <v>26.6</v>
      </c>
      <c r="P6" s="11">
        <v>24.5</v>
      </c>
      <c r="Q6" s="11">
        <v>23.7</v>
      </c>
      <c r="R6" s="11">
        <v>20.9</v>
      </c>
      <c r="S6" s="11">
        <v>23</v>
      </c>
      <c r="T6" s="11">
        <v>23.35</v>
      </c>
      <c r="U6" s="11">
        <v>26.9</v>
      </c>
      <c r="V6" s="11">
        <v>25.900000000000002</v>
      </c>
      <c r="W6" s="11">
        <v>26.900000000000002</v>
      </c>
      <c r="X6" s="79">
        <v>25.7</v>
      </c>
      <c r="Y6" s="79">
        <v>26.2</v>
      </c>
      <c r="Z6" s="11">
        <v>25.4</v>
      </c>
      <c r="AA6" s="11">
        <v>23.4</v>
      </c>
      <c r="AB6" s="11">
        <v>26.425000000000001</v>
      </c>
      <c r="AC6" s="11">
        <v>24.424999999999997</v>
      </c>
      <c r="AD6" s="11">
        <v>24.666666666666668</v>
      </c>
      <c r="AE6" s="11" t="s">
        <v>171</v>
      </c>
      <c r="AF6" s="12" t="s">
        <v>177</v>
      </c>
      <c r="AG6" s="80" t="s">
        <v>166</v>
      </c>
    </row>
    <row r="7" spans="1:33" ht="21.75" thickBot="1" x14ac:dyDescent="0.3">
      <c r="A7" s="13" t="s">
        <v>10</v>
      </c>
      <c r="B7" s="14">
        <v>68.21923679999999</v>
      </c>
      <c r="C7" s="14">
        <v>60.124543199999998</v>
      </c>
      <c r="D7" s="14">
        <v>81.635231565000012</v>
      </c>
      <c r="E7" s="14">
        <v>118.351143792</v>
      </c>
      <c r="F7" s="14">
        <v>135.24</v>
      </c>
      <c r="G7" s="14">
        <v>113.49674858807322</v>
      </c>
      <c r="H7" s="14">
        <v>69.668767871999989</v>
      </c>
      <c r="I7" s="14">
        <v>49.121012501999992</v>
      </c>
      <c r="J7" s="14">
        <v>54.706447223999994</v>
      </c>
      <c r="K7" s="14">
        <v>50.273168543999979</v>
      </c>
      <c r="L7" s="14">
        <v>62.603838495000012</v>
      </c>
      <c r="M7" s="14">
        <v>59.67341184</v>
      </c>
      <c r="N7" s="14">
        <v>62.608970249999999</v>
      </c>
      <c r="O7" s="14">
        <v>75.087166559999986</v>
      </c>
      <c r="P7" s="14">
        <v>73.201649664000001</v>
      </c>
      <c r="Q7" s="14">
        <v>78.11686786739061</v>
      </c>
      <c r="R7" s="14">
        <v>83.47695196497888</v>
      </c>
      <c r="S7" s="14">
        <v>83.225999999999999</v>
      </c>
      <c r="T7" s="14">
        <v>99.409113421900003</v>
      </c>
      <c r="U7" s="14">
        <v>102.05</v>
      </c>
      <c r="V7" s="14">
        <v>112.72499999999999</v>
      </c>
      <c r="W7" s="14">
        <v>117.2</v>
      </c>
      <c r="X7" s="14">
        <v>130.69999999999999</v>
      </c>
      <c r="Y7" s="14">
        <v>127.17499999999998</v>
      </c>
      <c r="Z7" s="14">
        <v>131.05000000000001</v>
      </c>
      <c r="AA7" s="14">
        <v>122.2</v>
      </c>
      <c r="AB7" s="14">
        <v>145.25</v>
      </c>
      <c r="AC7" s="14">
        <v>192.77499999999998</v>
      </c>
      <c r="AD7" s="14">
        <v>164.63333333333333</v>
      </c>
      <c r="AE7" s="14" t="s">
        <v>172</v>
      </c>
      <c r="AF7" s="14" t="s">
        <v>178</v>
      </c>
      <c r="AG7" s="15" t="s">
        <v>11</v>
      </c>
    </row>
    <row r="8" spans="1:33" ht="21.75" thickBot="1" x14ac:dyDescent="0.3">
      <c r="A8" s="16" t="s">
        <v>12</v>
      </c>
      <c r="B8" s="17"/>
      <c r="C8" s="17"/>
      <c r="D8" s="17"/>
      <c r="E8" s="17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18"/>
      <c r="R8" s="18"/>
      <c r="S8" s="18"/>
      <c r="T8" s="18"/>
      <c r="U8" s="18"/>
      <c r="V8" s="18"/>
      <c r="W8" s="18"/>
      <c r="X8" s="61"/>
      <c r="Y8" s="71"/>
      <c r="Z8" s="73"/>
      <c r="AA8" s="82"/>
      <c r="AB8" s="85"/>
      <c r="AC8" s="87"/>
      <c r="AD8" s="89"/>
      <c r="AE8" s="91"/>
      <c r="AF8" s="94"/>
      <c r="AG8" s="19" t="s">
        <v>13</v>
      </c>
    </row>
    <row r="9" spans="1:33" ht="21" x14ac:dyDescent="0.25">
      <c r="A9" s="13" t="s">
        <v>14</v>
      </c>
      <c r="B9" s="14">
        <v>12.7</v>
      </c>
      <c r="C9" s="14">
        <v>14.2</v>
      </c>
      <c r="D9" s="14">
        <v>13.1</v>
      </c>
      <c r="E9" s="14">
        <v>12.1</v>
      </c>
      <c r="F9" s="14">
        <v>12.6</v>
      </c>
      <c r="G9" s="14">
        <v>13.7</v>
      </c>
      <c r="H9" s="14">
        <v>11.7</v>
      </c>
      <c r="I9" s="14">
        <v>14.9</v>
      </c>
      <c r="J9" s="14">
        <v>15.7</v>
      </c>
      <c r="K9" s="14">
        <v>15.9</v>
      </c>
      <c r="L9" s="14">
        <v>14.6</v>
      </c>
      <c r="M9" s="14">
        <v>16.100000000000001</v>
      </c>
      <c r="N9" s="14">
        <v>15.6</v>
      </c>
      <c r="O9" s="14">
        <v>13.4</v>
      </c>
      <c r="P9" s="14">
        <v>11.9</v>
      </c>
      <c r="Q9" s="14">
        <v>11.8</v>
      </c>
      <c r="R9" s="14">
        <v>11.9</v>
      </c>
      <c r="S9" s="14">
        <v>11.470194501156996</v>
      </c>
      <c r="T9" s="14">
        <v>10.524999999999999</v>
      </c>
      <c r="U9" s="14">
        <v>10.375</v>
      </c>
      <c r="V9" s="14">
        <v>8.6999999999999993</v>
      </c>
      <c r="W9" s="14">
        <v>7.375</v>
      </c>
      <c r="X9" s="14">
        <v>6.7</v>
      </c>
      <c r="Y9" s="14">
        <v>6.3</v>
      </c>
      <c r="Z9" s="14">
        <v>6.1</v>
      </c>
      <c r="AA9" s="14">
        <v>6.35</v>
      </c>
      <c r="AB9" s="14">
        <v>6.6749999999999998</v>
      </c>
      <c r="AC9" s="14">
        <v>6.25</v>
      </c>
      <c r="AD9" s="14" t="s">
        <v>169</v>
      </c>
      <c r="AE9" s="14" t="s">
        <v>179</v>
      </c>
      <c r="AF9" s="14" t="s">
        <v>173</v>
      </c>
      <c r="AG9" s="27" t="s">
        <v>15</v>
      </c>
    </row>
    <row r="10" spans="1:33" ht="21" x14ac:dyDescent="0.25">
      <c r="A10" s="13" t="s">
        <v>16</v>
      </c>
      <c r="B10" s="14">
        <v>18</v>
      </c>
      <c r="C10" s="14">
        <v>16.8</v>
      </c>
      <c r="D10" s="14">
        <v>16.399999999999999</v>
      </c>
      <c r="E10" s="14">
        <v>15.9</v>
      </c>
      <c r="F10" s="14">
        <v>15.5</v>
      </c>
      <c r="G10" s="14">
        <v>14.3</v>
      </c>
      <c r="H10" s="14">
        <v>13.9</v>
      </c>
      <c r="I10" s="14">
        <v>12.9</v>
      </c>
      <c r="J10" s="14">
        <v>12.5</v>
      </c>
      <c r="K10" s="14">
        <v>12.7</v>
      </c>
      <c r="L10" s="14">
        <v>13</v>
      </c>
      <c r="M10" s="14">
        <v>12.4</v>
      </c>
      <c r="N10" s="14">
        <v>12.6</v>
      </c>
      <c r="O10" s="14">
        <v>12.1</v>
      </c>
      <c r="P10" s="14">
        <v>11.725</v>
      </c>
      <c r="Q10" s="14">
        <v>11.4</v>
      </c>
      <c r="R10" s="14">
        <v>11.775</v>
      </c>
      <c r="S10" s="14">
        <v>11.91941449055089</v>
      </c>
      <c r="T10" s="14">
        <v>12.175000000000001</v>
      </c>
      <c r="U10" s="14">
        <v>12.575000000000001</v>
      </c>
      <c r="V10" s="14">
        <v>13.024999999999999</v>
      </c>
      <c r="W10" s="14">
        <v>13.375</v>
      </c>
      <c r="X10" s="14">
        <v>13.1</v>
      </c>
      <c r="Y10" s="14">
        <v>13</v>
      </c>
      <c r="Z10" s="14">
        <v>12.3</v>
      </c>
      <c r="AA10" s="14">
        <v>13.3</v>
      </c>
      <c r="AB10" s="14">
        <v>12.425000000000001</v>
      </c>
      <c r="AC10" s="14">
        <v>13</v>
      </c>
      <c r="AD10" s="14" t="s">
        <v>169</v>
      </c>
      <c r="AE10" s="14" t="s">
        <v>180</v>
      </c>
      <c r="AF10" s="14" t="s">
        <v>181</v>
      </c>
      <c r="AG10" s="27" t="s">
        <v>17</v>
      </c>
    </row>
    <row r="11" spans="1:33" ht="21" x14ac:dyDescent="0.25">
      <c r="A11" s="13" t="s">
        <v>18</v>
      </c>
      <c r="B11" s="14">
        <v>19.2</v>
      </c>
      <c r="C11" s="14">
        <v>16.8</v>
      </c>
      <c r="D11" s="14">
        <v>18.399999999999999</v>
      </c>
      <c r="E11" s="14">
        <v>22</v>
      </c>
      <c r="F11" s="14">
        <v>22.1</v>
      </c>
      <c r="G11" s="14">
        <v>19.7</v>
      </c>
      <c r="H11" s="14">
        <v>14.5</v>
      </c>
      <c r="I11" s="14">
        <v>10.9</v>
      </c>
      <c r="J11" s="14">
        <v>13.1</v>
      </c>
      <c r="K11" s="14">
        <v>11.7</v>
      </c>
      <c r="L11" s="14">
        <v>12.9</v>
      </c>
      <c r="M11" s="14">
        <v>11.1</v>
      </c>
      <c r="N11" s="14">
        <v>11</v>
      </c>
      <c r="O11" s="14">
        <v>10.9</v>
      </c>
      <c r="P11" s="14">
        <v>7.4749999999999996</v>
      </c>
      <c r="Q11" s="14">
        <v>13.15</v>
      </c>
      <c r="R11" s="14">
        <v>13.9</v>
      </c>
      <c r="S11" s="14">
        <v>14.359228188843899</v>
      </c>
      <c r="T11" s="14">
        <v>15.574999999999999</v>
      </c>
      <c r="U11" s="14">
        <v>15.25</v>
      </c>
      <c r="V11" s="14">
        <v>15.524999999999999</v>
      </c>
      <c r="W11" s="14">
        <v>16.524999999999999</v>
      </c>
      <c r="X11" s="14">
        <v>17.2</v>
      </c>
      <c r="Y11" s="14">
        <v>17.7</v>
      </c>
      <c r="Z11" s="14">
        <v>17.399999999999999</v>
      </c>
      <c r="AA11" s="14">
        <v>16.774999999999999</v>
      </c>
      <c r="AB11" s="14">
        <v>18.75</v>
      </c>
      <c r="AC11" s="14">
        <v>18.75</v>
      </c>
      <c r="AD11" s="14" t="s">
        <v>169</v>
      </c>
      <c r="AE11" s="14" t="s">
        <v>182</v>
      </c>
      <c r="AF11" s="14" t="s">
        <v>183</v>
      </c>
      <c r="AG11" s="27" t="s">
        <v>19</v>
      </c>
    </row>
    <row r="12" spans="1:33" ht="21.75" thickBot="1" x14ac:dyDescent="0.3">
      <c r="A12" s="13" t="s">
        <v>20</v>
      </c>
      <c r="B12" s="20">
        <v>50.099999999999994</v>
      </c>
      <c r="C12" s="20">
        <v>52.2</v>
      </c>
      <c r="D12" s="20">
        <v>52.1</v>
      </c>
      <c r="E12" s="20">
        <v>50</v>
      </c>
      <c r="F12" s="20">
        <v>49.8</v>
      </c>
      <c r="G12" s="20">
        <v>52.3</v>
      </c>
      <c r="H12" s="20">
        <v>59.9</v>
      </c>
      <c r="I12" s="20">
        <v>61.3</v>
      </c>
      <c r="J12" s="20">
        <v>58.7</v>
      </c>
      <c r="K12" s="20">
        <v>59.7</v>
      </c>
      <c r="L12" s="20">
        <v>59.5</v>
      </c>
      <c r="M12" s="20">
        <v>60.4</v>
      </c>
      <c r="N12" s="20">
        <v>60.8</v>
      </c>
      <c r="O12" s="20">
        <v>63.6</v>
      </c>
      <c r="P12" s="20">
        <v>68.900000000000006</v>
      </c>
      <c r="Q12" s="20">
        <v>63.65</v>
      </c>
      <c r="R12" s="20">
        <v>62.424999999999997</v>
      </c>
      <c r="S12" s="20">
        <v>62.251162819448211</v>
      </c>
      <c r="T12" s="20">
        <v>61.724999999999994</v>
      </c>
      <c r="U12" s="20">
        <v>61.8</v>
      </c>
      <c r="V12" s="20">
        <v>62.749999999999986</v>
      </c>
      <c r="W12" s="20">
        <v>62.724999999999994</v>
      </c>
      <c r="X12" s="20">
        <v>63</v>
      </c>
      <c r="Y12" s="20">
        <v>63</v>
      </c>
      <c r="Z12" s="20">
        <v>64.2</v>
      </c>
      <c r="AA12" s="20">
        <f>100-AA9-AA10-AA11</f>
        <v>63.57500000000001</v>
      </c>
      <c r="AB12" s="20">
        <f>100-AB9-AB10-AB11</f>
        <v>62.150000000000006</v>
      </c>
      <c r="AC12" s="20">
        <v>62</v>
      </c>
      <c r="AD12" s="14" t="s">
        <v>169</v>
      </c>
      <c r="AE12" s="14" t="s">
        <v>184</v>
      </c>
      <c r="AF12" s="14" t="s">
        <v>185</v>
      </c>
      <c r="AG12" s="27" t="s">
        <v>21</v>
      </c>
    </row>
    <row r="13" spans="1:33" ht="21.75" thickBot="1" x14ac:dyDescent="0.3">
      <c r="A13" s="21" t="s">
        <v>22</v>
      </c>
      <c r="B13" s="22"/>
      <c r="C13" s="22"/>
      <c r="D13" s="22"/>
      <c r="E13" s="22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4"/>
      <c r="AG13" s="25" t="s">
        <v>23</v>
      </c>
    </row>
    <row r="14" spans="1:33" ht="21" x14ac:dyDescent="0.25">
      <c r="A14" s="4" t="s">
        <v>24</v>
      </c>
      <c r="B14" s="5">
        <v>3282.8</v>
      </c>
      <c r="C14" s="5">
        <v>3409.6000000000004</v>
      </c>
      <c r="D14" s="5">
        <v>3759.8</v>
      </c>
      <c r="E14" s="5">
        <v>4067.7999999999997</v>
      </c>
      <c r="F14" s="5">
        <v>4271.2</v>
      </c>
      <c r="G14" s="5">
        <v>4313.6000000000004</v>
      </c>
      <c r="H14" s="5">
        <v>4003.7</v>
      </c>
      <c r="I14" s="5">
        <v>3555.7999999999997</v>
      </c>
      <c r="J14" s="5">
        <v>3968</v>
      </c>
      <c r="K14" s="5">
        <v>4603.1000000000004</v>
      </c>
      <c r="L14" s="5">
        <v>5125.7000000000007</v>
      </c>
      <c r="M14" s="5">
        <v>5348.3</v>
      </c>
      <c r="N14" s="5">
        <v>5815.7000000000007</v>
      </c>
      <c r="O14" s="5">
        <v>7310.4000000000015</v>
      </c>
      <c r="P14" s="5">
        <v>8085.7</v>
      </c>
      <c r="Q14" s="5">
        <v>9681.5</v>
      </c>
      <c r="R14" s="5">
        <v>11186.099999999999</v>
      </c>
      <c r="S14" s="5">
        <v>12208.400000000001</v>
      </c>
      <c r="T14" s="5">
        <v>13515.5</v>
      </c>
      <c r="U14" s="5">
        <v>13989.7</v>
      </c>
      <c r="V14" s="5">
        <v>13972.4</v>
      </c>
      <c r="W14" s="5">
        <v>15405.400000000003</v>
      </c>
      <c r="X14" s="5">
        <v>16128</v>
      </c>
      <c r="Y14" s="5">
        <v>16276.6</v>
      </c>
      <c r="Z14" s="5">
        <v>17133.5</v>
      </c>
      <c r="AA14" s="5">
        <v>15531.699999999999</v>
      </c>
      <c r="AB14" s="6">
        <v>18109</v>
      </c>
      <c r="AC14" s="6">
        <v>19165.5</v>
      </c>
      <c r="AD14" s="6">
        <v>18635.099999999999</v>
      </c>
      <c r="AE14" s="6">
        <v>16016.9</v>
      </c>
      <c r="AF14" s="6">
        <v>17167.100000000002</v>
      </c>
      <c r="AG14" s="26" t="s">
        <v>25</v>
      </c>
    </row>
    <row r="15" spans="1:33" ht="21" x14ac:dyDescent="0.25">
      <c r="A15" s="13" t="s">
        <v>26</v>
      </c>
      <c r="B15" s="14">
        <v>1427.1</v>
      </c>
      <c r="C15" s="14">
        <v>1398.5</v>
      </c>
      <c r="D15" s="14">
        <v>1460.3</v>
      </c>
      <c r="E15" s="14">
        <v>1528.3</v>
      </c>
      <c r="F15" s="14">
        <v>1552.9</v>
      </c>
      <c r="G15" s="14">
        <v>1518.9</v>
      </c>
      <c r="H15" s="14">
        <v>1369.4</v>
      </c>
      <c r="I15" s="14">
        <v>1181.8</v>
      </c>
      <c r="J15" s="14">
        <v>1281.4000000000001</v>
      </c>
      <c r="K15" s="14">
        <v>1444.1</v>
      </c>
      <c r="L15" s="14">
        <v>1559.6</v>
      </c>
      <c r="M15" s="14">
        <v>1578.1</v>
      </c>
      <c r="N15" s="14">
        <v>1664.3</v>
      </c>
      <c r="O15" s="14">
        <v>2035.9</v>
      </c>
      <c r="P15" s="14">
        <v>2193.1999999999998</v>
      </c>
      <c r="Q15" s="14">
        <v>2559.4</v>
      </c>
      <c r="R15" s="14">
        <v>2884</v>
      </c>
      <c r="S15" s="14">
        <v>3071.5</v>
      </c>
      <c r="T15" s="14">
        <v>3320.2</v>
      </c>
      <c r="U15" s="14">
        <v>3357.5</v>
      </c>
      <c r="V15" s="14">
        <v>3277.9</v>
      </c>
      <c r="W15" s="14">
        <v>3534.4</v>
      </c>
      <c r="X15" s="14">
        <v>3620.5</v>
      </c>
      <c r="Y15" s="14">
        <v>3562.3</v>
      </c>
      <c r="Z15" s="14">
        <v>3656.7000000000003</v>
      </c>
      <c r="AA15" s="14">
        <v>3233.6</v>
      </c>
      <c r="AB15" s="14">
        <v>3678.6</v>
      </c>
      <c r="AC15" s="14">
        <v>3800.1000000000004</v>
      </c>
      <c r="AD15" s="14">
        <v>3610.5</v>
      </c>
      <c r="AE15" s="14">
        <v>3050</v>
      </c>
      <c r="AF15" s="14">
        <v>3203.9</v>
      </c>
      <c r="AG15" s="27" t="s">
        <v>27</v>
      </c>
    </row>
    <row r="16" spans="1:33" ht="21" x14ac:dyDescent="0.25">
      <c r="A16" s="8" t="s">
        <v>129</v>
      </c>
      <c r="B16" s="28">
        <v>5417.7062687031175</v>
      </c>
      <c r="C16" s="6">
        <v>5483.5396085137236</v>
      </c>
      <c r="D16" s="6">
        <v>6287.8227300402859</v>
      </c>
      <c r="E16" s="6">
        <v>7189.1320456518051</v>
      </c>
      <c r="F16" s="6">
        <v>7784.4230435402151</v>
      </c>
      <c r="G16" s="6">
        <v>7118.373518324197</v>
      </c>
      <c r="H16" s="6">
        <v>6455.60745145285</v>
      </c>
      <c r="I16" s="6">
        <v>5649.3542549194854</v>
      </c>
      <c r="J16" s="6">
        <v>6441.1602347363078</v>
      </c>
      <c r="K16" s="6">
        <v>7853.4</v>
      </c>
      <c r="L16" s="6">
        <v>8740.1000000000022</v>
      </c>
      <c r="M16" s="6">
        <v>8653</v>
      </c>
      <c r="N16" s="6">
        <v>8980.7999999999993</v>
      </c>
      <c r="O16" s="6">
        <v>9648</v>
      </c>
      <c r="P16" s="6">
        <v>10477.1</v>
      </c>
      <c r="Q16" s="6">
        <v>11082.399999999998</v>
      </c>
      <c r="R16" s="6">
        <v>12146.400000000001</v>
      </c>
      <c r="S16" s="6">
        <v>12886.900000000001</v>
      </c>
      <c r="T16" s="6">
        <v>13492.400000000001</v>
      </c>
      <c r="U16" s="6">
        <v>13471.099999999999</v>
      </c>
      <c r="V16" s="6">
        <v>13972.4</v>
      </c>
      <c r="W16" s="6">
        <v>15211</v>
      </c>
      <c r="X16" s="6">
        <v>15426.9</v>
      </c>
      <c r="Y16" s="6">
        <v>15616.199999999999</v>
      </c>
      <c r="Z16" s="6">
        <v>15829</v>
      </c>
      <c r="AA16" s="6">
        <v>14037.399999999998</v>
      </c>
      <c r="AB16" s="6">
        <v>15021.7</v>
      </c>
      <c r="AC16" s="6">
        <v>15635</v>
      </c>
      <c r="AD16" s="6">
        <v>15483</v>
      </c>
      <c r="AE16" s="6">
        <v>11943.999999999998</v>
      </c>
      <c r="AF16" s="6">
        <v>12462.9</v>
      </c>
      <c r="AG16" s="9" t="s">
        <v>131</v>
      </c>
    </row>
    <row r="17" spans="1:33" ht="21" x14ac:dyDescent="0.25">
      <c r="A17" s="29" t="s">
        <v>28</v>
      </c>
      <c r="B17" s="14">
        <v>2355.1872231224029</v>
      </c>
      <c r="C17" s="14">
        <v>2249.1583008289667</v>
      </c>
      <c r="D17" s="14">
        <v>2442.179778891918</v>
      </c>
      <c r="E17" s="14">
        <v>2701.0055817320563</v>
      </c>
      <c r="F17" s="14">
        <v>2830.21880134707</v>
      </c>
      <c r="G17" s="14">
        <v>2506.5137094266106</v>
      </c>
      <c r="H17" s="14">
        <v>2208.0347788344625</v>
      </c>
      <c r="I17" s="14">
        <v>1877.6103432318612</v>
      </c>
      <c r="J17" s="14">
        <v>2080.0662108848564</v>
      </c>
      <c r="K17" s="14">
        <v>2463.6</v>
      </c>
      <c r="L17" s="14">
        <v>2659.2</v>
      </c>
      <c r="M17" s="14">
        <v>2553.3000000000002</v>
      </c>
      <c r="N17" s="14">
        <v>2570</v>
      </c>
      <c r="O17" s="14">
        <v>2686.9</v>
      </c>
      <c r="P17" s="14">
        <v>2841.9</v>
      </c>
      <c r="Q17" s="14">
        <v>2929.8</v>
      </c>
      <c r="R17" s="14">
        <v>3131.6</v>
      </c>
      <c r="S17" s="14">
        <v>3242.1</v>
      </c>
      <c r="T17" s="14">
        <v>3314.5</v>
      </c>
      <c r="U17" s="14">
        <v>3233</v>
      </c>
      <c r="V17" s="14">
        <v>3277.9</v>
      </c>
      <c r="W17" s="14">
        <v>3489.8</v>
      </c>
      <c r="X17" s="14">
        <v>3463.1</v>
      </c>
      <c r="Y17" s="14">
        <v>3417.7</v>
      </c>
      <c r="Z17" s="14">
        <v>3378.3</v>
      </c>
      <c r="AA17" s="14">
        <v>2922.5</v>
      </c>
      <c r="AB17" s="14">
        <v>3051.5</v>
      </c>
      <c r="AC17" s="14">
        <v>3100</v>
      </c>
      <c r="AD17" s="14">
        <v>2999.4184326539198</v>
      </c>
      <c r="AE17" s="14">
        <v>2274.6494197069169</v>
      </c>
      <c r="AF17" s="14">
        <v>2326.5</v>
      </c>
      <c r="AG17" s="27" t="s">
        <v>29</v>
      </c>
    </row>
    <row r="18" spans="1:33" ht="21" x14ac:dyDescent="0.25">
      <c r="A18" s="8" t="s">
        <v>30</v>
      </c>
      <c r="B18" s="6">
        <v>3722.6</v>
      </c>
      <c r="C18" s="6">
        <v>3834</v>
      </c>
      <c r="D18" s="6">
        <v>4280.1000000000004</v>
      </c>
      <c r="E18" s="6">
        <v>4786.5</v>
      </c>
      <c r="F18" s="6">
        <v>5025</v>
      </c>
      <c r="G18" s="6">
        <v>4819.1000000000004</v>
      </c>
      <c r="H18" s="6">
        <v>4322.7</v>
      </c>
      <c r="I18" s="6">
        <v>3774.7000000000003</v>
      </c>
      <c r="J18" s="6">
        <v>4212.6000000000004</v>
      </c>
      <c r="K18" s="6">
        <v>4831.3</v>
      </c>
      <c r="L18" s="6">
        <v>5474.7000000000007</v>
      </c>
      <c r="M18" s="6">
        <v>5770.9</v>
      </c>
      <c r="N18" s="6">
        <v>6368.3</v>
      </c>
      <c r="O18" s="6">
        <v>7981.7</v>
      </c>
      <c r="P18" s="6">
        <v>8617.8000000000011</v>
      </c>
      <c r="Q18" s="6">
        <v>10280.6</v>
      </c>
      <c r="R18" s="6">
        <v>11935.6</v>
      </c>
      <c r="S18" s="6">
        <v>13065.9</v>
      </c>
      <c r="T18" s="6">
        <v>14675.8</v>
      </c>
      <c r="U18" s="6">
        <v>15472.3</v>
      </c>
      <c r="V18" s="6">
        <v>15684.800000000001</v>
      </c>
      <c r="W18" s="6">
        <v>17301.000000000004</v>
      </c>
      <c r="X18" s="6">
        <v>18257.000000000004</v>
      </c>
      <c r="Y18" s="6">
        <v>19063.900000000001</v>
      </c>
      <c r="Z18" s="6">
        <v>20164.699999999997</v>
      </c>
      <c r="AA18" s="6">
        <v>18024.400000000001</v>
      </c>
      <c r="AB18" s="6">
        <v>21736.3</v>
      </c>
      <c r="AC18" s="6">
        <v>23693</v>
      </c>
      <c r="AD18" s="6">
        <v>22310.299999999996</v>
      </c>
      <c r="AE18" s="6">
        <v>16846.899999999998</v>
      </c>
      <c r="AF18" s="6">
        <v>18245.599999999999</v>
      </c>
      <c r="AG18" s="9" t="s">
        <v>31</v>
      </c>
    </row>
    <row r="19" spans="1:33" ht="21" x14ac:dyDescent="0.25">
      <c r="A19" s="13" t="s">
        <v>32</v>
      </c>
      <c r="B19" s="14">
        <v>1618.3</v>
      </c>
      <c r="C19" s="14">
        <v>1572.5</v>
      </c>
      <c r="D19" s="14">
        <v>1662.4</v>
      </c>
      <c r="E19" s="14">
        <v>1798.3</v>
      </c>
      <c r="F19" s="14">
        <v>1826.9</v>
      </c>
      <c r="G19" s="14">
        <v>1696.8661971830988</v>
      </c>
      <c r="H19" s="14">
        <v>1480.3767123287671</v>
      </c>
      <c r="I19" s="14">
        <v>1254.0531561461796</v>
      </c>
      <c r="J19" s="14">
        <v>1358.9032258064517</v>
      </c>
      <c r="K19" s="14">
        <v>1515.6</v>
      </c>
      <c r="L19" s="14">
        <v>1665.7</v>
      </c>
      <c r="M19" s="14">
        <v>1702.8</v>
      </c>
      <c r="N19" s="14">
        <v>1822.4</v>
      </c>
      <c r="O19" s="14">
        <v>2222.9</v>
      </c>
      <c r="P19" s="14">
        <v>2337.6</v>
      </c>
      <c r="Q19" s="14">
        <v>2717.8</v>
      </c>
      <c r="R19" s="14">
        <v>3077.2</v>
      </c>
      <c r="S19" s="14">
        <v>3287.2</v>
      </c>
      <c r="T19" s="14">
        <v>3605.2</v>
      </c>
      <c r="U19" s="14">
        <v>3713.4</v>
      </c>
      <c r="V19" s="14">
        <v>3679.6</v>
      </c>
      <c r="W19" s="14">
        <v>3969.3</v>
      </c>
      <c r="X19" s="14">
        <v>4098.3999999999996</v>
      </c>
      <c r="Y19" s="14">
        <f>Y18/(Y14/Y15)</f>
        <v>4172.3290472211647</v>
      </c>
      <c r="Z19" s="14">
        <f>Z18/(Z14/Z15)</f>
        <v>4303.6308104006766</v>
      </c>
      <c r="AA19" s="14">
        <f t="shared" ref="AA19:AB19" si="0">AA18/(AA14/AA15)</f>
        <v>3752.5641005170078</v>
      </c>
      <c r="AB19" s="14">
        <f t="shared" si="0"/>
        <v>4415.4372510906178</v>
      </c>
      <c r="AC19" s="14">
        <v>4697.6807283921626</v>
      </c>
      <c r="AD19" s="14">
        <v>4323.1666466788693</v>
      </c>
      <c r="AE19" s="14">
        <v>3207.8762174832077</v>
      </c>
      <c r="AF19" s="14">
        <v>3404.8999999999996</v>
      </c>
      <c r="AG19" s="27" t="s">
        <v>33</v>
      </c>
    </row>
    <row r="20" spans="1:33" ht="21" x14ac:dyDescent="0.25">
      <c r="A20" s="8" t="s">
        <v>130</v>
      </c>
      <c r="B20" s="6">
        <v>6402.8651728127097</v>
      </c>
      <c r="C20" s="6">
        <v>6417.8422270129377</v>
      </c>
      <c r="D20" s="6">
        <v>7409.7746636079937</v>
      </c>
      <c r="E20" s="6">
        <v>8687.2129160603417</v>
      </c>
      <c r="F20" s="6">
        <v>9392.1043988560141</v>
      </c>
      <c r="G20" s="6">
        <v>8149.4068678211079</v>
      </c>
      <c r="H20" s="6">
        <v>7188.3531175942035</v>
      </c>
      <c r="I20" s="6">
        <v>6188.0157290375637</v>
      </c>
      <c r="J20" s="6">
        <v>6982.7277823178365</v>
      </c>
      <c r="K20" s="6">
        <v>8366.2999999999993</v>
      </c>
      <c r="L20" s="6">
        <v>9423.5000000000018</v>
      </c>
      <c r="M20" s="6">
        <v>9457.6</v>
      </c>
      <c r="N20" s="6">
        <v>9919</v>
      </c>
      <c r="O20" s="6">
        <v>10797.1</v>
      </c>
      <c r="P20" s="6">
        <v>11499.1</v>
      </c>
      <c r="Q20" s="6">
        <v>11866.999999999998</v>
      </c>
      <c r="R20" s="6">
        <v>13054.000000000002</v>
      </c>
      <c r="S20" s="6">
        <v>13905.100000000002</v>
      </c>
      <c r="T20" s="6">
        <v>14755.300000000001</v>
      </c>
      <c r="U20" s="6">
        <v>14916.3</v>
      </c>
      <c r="V20" s="6">
        <v>15684.8</v>
      </c>
      <c r="W20" s="6">
        <v>16904.7</v>
      </c>
      <c r="X20" s="6">
        <v>17331.300000000003</v>
      </c>
      <c r="Y20" s="6">
        <v>18121.5</v>
      </c>
      <c r="Z20" s="6">
        <v>18415.599999999999</v>
      </c>
      <c r="AA20" s="6">
        <v>16032.7</v>
      </c>
      <c r="AB20" s="6">
        <v>17713.100000000002</v>
      </c>
      <c r="AC20" s="6">
        <v>18861</v>
      </c>
      <c r="AD20" s="6">
        <v>18032</v>
      </c>
      <c r="AE20" s="6">
        <v>12611.699999999999</v>
      </c>
      <c r="AF20" s="6">
        <v>13210.699999999999</v>
      </c>
      <c r="AG20" s="9" t="s">
        <v>132</v>
      </c>
    </row>
    <row r="21" spans="1:33" ht="21.75" thickBot="1" x14ac:dyDescent="0.3">
      <c r="A21" s="13" t="s">
        <v>34</v>
      </c>
      <c r="B21" s="14">
        <v>2783.4730320643653</v>
      </c>
      <c r="C21" s="14">
        <v>2632.2527130875965</v>
      </c>
      <c r="D21" s="14">
        <v>2877.972337277617</v>
      </c>
      <c r="E21" s="14">
        <v>3263.8075811033768</v>
      </c>
      <c r="F21" s="14">
        <v>3414.6140350786177</v>
      </c>
      <c r="G21" s="14">
        <v>2869.5666232295735</v>
      </c>
      <c r="H21" s="14">
        <v>2458.6439226323891</v>
      </c>
      <c r="I21" s="14">
        <v>2056.7156419451949</v>
      </c>
      <c r="J21" s="14">
        <v>2254.9203302075121</v>
      </c>
      <c r="K21" s="14">
        <v>2624.5</v>
      </c>
      <c r="L21" s="14">
        <v>2867.1</v>
      </c>
      <c r="M21" s="14">
        <v>2790.7</v>
      </c>
      <c r="N21" s="14">
        <v>2838.5</v>
      </c>
      <c r="O21" s="14">
        <v>3007</v>
      </c>
      <c r="P21" s="14">
        <v>3119.1</v>
      </c>
      <c r="Q21" s="14">
        <v>3137.2</v>
      </c>
      <c r="R21" s="14">
        <v>3365.6</v>
      </c>
      <c r="S21" s="14">
        <v>3498.3</v>
      </c>
      <c r="T21" s="14">
        <v>3624.7</v>
      </c>
      <c r="U21" s="14">
        <v>3579.9</v>
      </c>
      <c r="V21" s="14">
        <v>3679.6</v>
      </c>
      <c r="W21" s="14">
        <v>3878.4</v>
      </c>
      <c r="X21" s="14">
        <v>3890.6</v>
      </c>
      <c r="Y21" s="14">
        <f t="shared" ref="Y21:AB21" si="1">Y20/(Y14/Y15)</f>
        <v>3966.0751907646559</v>
      </c>
      <c r="Z21" s="14">
        <f t="shared" si="1"/>
        <v>3930.3309026176789</v>
      </c>
      <c r="AA21" s="14">
        <f t="shared" si="1"/>
        <v>3337.9049762743298</v>
      </c>
      <c r="AB21" s="14">
        <f t="shared" si="1"/>
        <v>3598.1782351317029</v>
      </c>
      <c r="AC21" s="14">
        <v>3739.6290374160535</v>
      </c>
      <c r="AD21" s="14">
        <v>3493.7</v>
      </c>
      <c r="AE21" s="14">
        <v>2401.6</v>
      </c>
      <c r="AF21" s="14">
        <v>2473.8000000000002</v>
      </c>
      <c r="AG21" s="27" t="s">
        <v>35</v>
      </c>
    </row>
    <row r="22" spans="1:33" ht="42.75" thickBot="1" x14ac:dyDescent="0.3">
      <c r="A22" s="30" t="s">
        <v>36</v>
      </c>
      <c r="B22" s="22"/>
      <c r="C22" s="22"/>
      <c r="D22" s="22"/>
      <c r="E22" s="22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31" t="s">
        <v>37</v>
      </c>
    </row>
    <row r="23" spans="1:33" ht="21" x14ac:dyDescent="0.25">
      <c r="A23" s="8" t="s">
        <v>38</v>
      </c>
      <c r="B23" s="6">
        <v>3890</v>
      </c>
      <c r="C23" s="6">
        <v>4133.6000000000004</v>
      </c>
      <c r="D23" s="6">
        <v>4535.3</v>
      </c>
      <c r="E23" s="6">
        <v>4805.3</v>
      </c>
      <c r="F23" s="6">
        <v>5032.8999999999996</v>
      </c>
      <c r="G23" s="6">
        <f t="shared" ref="G23:W23" si="2">G24+G25</f>
        <v>4965.7000000000007</v>
      </c>
      <c r="H23" s="6">
        <f t="shared" si="2"/>
        <v>4881.8000000000011</v>
      </c>
      <c r="I23" s="6">
        <f t="shared" si="2"/>
        <v>4383.7</v>
      </c>
      <c r="J23" s="6">
        <f t="shared" si="2"/>
        <v>4838.1000000000004</v>
      </c>
      <c r="K23" s="6">
        <f t="shared" si="2"/>
        <v>5855.4000000000005</v>
      </c>
      <c r="L23" s="6">
        <f t="shared" si="2"/>
        <v>6661.5</v>
      </c>
      <c r="M23" s="6">
        <f t="shared" si="2"/>
        <v>6997.4</v>
      </c>
      <c r="N23" s="6">
        <f t="shared" si="2"/>
        <v>7658</v>
      </c>
      <c r="O23" s="6">
        <f t="shared" si="2"/>
        <v>9209.5</v>
      </c>
      <c r="P23" s="6">
        <f t="shared" si="2"/>
        <v>10103.9</v>
      </c>
      <c r="Q23" s="6">
        <f t="shared" si="2"/>
        <v>11525.5</v>
      </c>
      <c r="R23" s="6">
        <f t="shared" si="2"/>
        <v>13094.7</v>
      </c>
      <c r="S23" s="6">
        <f t="shared" si="2"/>
        <v>13965.4</v>
      </c>
      <c r="T23" s="6">
        <f t="shared" si="2"/>
        <v>15261.5</v>
      </c>
      <c r="U23" s="6">
        <f t="shared" si="2"/>
        <v>15999.2</v>
      </c>
      <c r="V23" s="6">
        <f t="shared" si="2"/>
        <v>15842.8</v>
      </c>
      <c r="W23" s="6">
        <f t="shared" si="2"/>
        <v>17159.3</v>
      </c>
      <c r="X23" s="6">
        <v>17648.5</v>
      </c>
      <c r="Y23" s="6">
        <v>18047.5</v>
      </c>
      <c r="Z23" s="6">
        <v>18967.7</v>
      </c>
      <c r="AA23" s="6">
        <v>17418.399999999998</v>
      </c>
      <c r="AB23" s="6">
        <v>20338.100000000002</v>
      </c>
      <c r="AC23" s="6">
        <v>23063.4</v>
      </c>
      <c r="AD23" s="6">
        <v>21674.699999999997</v>
      </c>
      <c r="AE23" s="6">
        <v>17209.3</v>
      </c>
      <c r="AF23" s="6">
        <v>18481.8</v>
      </c>
      <c r="AG23" s="9" t="s">
        <v>39</v>
      </c>
    </row>
    <row r="24" spans="1:33" ht="21" x14ac:dyDescent="0.25">
      <c r="A24" s="32" t="s">
        <v>40</v>
      </c>
      <c r="B24" s="33">
        <v>604.4</v>
      </c>
      <c r="C24" s="33">
        <v>743.90000000000009</v>
      </c>
      <c r="D24" s="33">
        <v>832.7</v>
      </c>
      <c r="E24" s="33">
        <v>907.1</v>
      </c>
      <c r="F24" s="33">
        <v>1000.9000000000001</v>
      </c>
      <c r="G24" s="33">
        <v>1098.9000000000001</v>
      </c>
      <c r="H24" s="33">
        <v>1116.4000000000001</v>
      </c>
      <c r="I24" s="33">
        <v>985.8</v>
      </c>
      <c r="J24" s="33">
        <v>906</v>
      </c>
      <c r="K24" s="33">
        <v>1242.5</v>
      </c>
      <c r="L24" s="33">
        <v>1385.1999999999998</v>
      </c>
      <c r="M24" s="33">
        <v>1399.2</v>
      </c>
      <c r="N24" s="33">
        <v>1640.3999999999999</v>
      </c>
      <c r="O24" s="33">
        <v>1832.8000000000002</v>
      </c>
      <c r="P24" s="33">
        <v>2342.6999999999998</v>
      </c>
      <c r="Q24" s="33">
        <v>2500.8000000000002</v>
      </c>
      <c r="R24" s="33">
        <v>2892.3</v>
      </c>
      <c r="S24" s="33">
        <v>3126.9</v>
      </c>
      <c r="T24" s="33">
        <v>3381.7</v>
      </c>
      <c r="U24" s="33">
        <v>3523.2</v>
      </c>
      <c r="V24" s="33">
        <v>3494.5</v>
      </c>
      <c r="W24" s="33">
        <v>3625.2999999999997</v>
      </c>
      <c r="X24" s="33">
        <v>3346.7</v>
      </c>
      <c r="Y24" s="33">
        <v>3579.3999999999996</v>
      </c>
      <c r="Z24" s="33">
        <v>3539.8</v>
      </c>
      <c r="AA24" s="33">
        <v>3639.6000000000004</v>
      </c>
      <c r="AB24" s="33">
        <v>4309.8</v>
      </c>
      <c r="AC24" s="33">
        <v>3927</v>
      </c>
      <c r="AD24" s="33">
        <v>3363.8999999999996</v>
      </c>
      <c r="AE24" s="33">
        <v>2807.9</v>
      </c>
      <c r="AF24" s="33">
        <v>2926.8999999999996</v>
      </c>
      <c r="AG24" s="34" t="s">
        <v>41</v>
      </c>
    </row>
    <row r="25" spans="1:33" ht="21" x14ac:dyDescent="0.25">
      <c r="A25" s="32" t="s">
        <v>42</v>
      </c>
      <c r="B25" s="33">
        <v>3285.6</v>
      </c>
      <c r="C25" s="33">
        <v>3389.7000000000003</v>
      </c>
      <c r="D25" s="33">
        <v>3702.6000000000004</v>
      </c>
      <c r="E25" s="33">
        <v>3898.2</v>
      </c>
      <c r="F25" s="33">
        <v>4032</v>
      </c>
      <c r="G25" s="33">
        <v>3866.8</v>
      </c>
      <c r="H25" s="33">
        <v>3765.4000000000005</v>
      </c>
      <c r="I25" s="33">
        <v>3397.8999999999996</v>
      </c>
      <c r="J25" s="33">
        <v>3932.1</v>
      </c>
      <c r="K25" s="33">
        <v>4612.9000000000005</v>
      </c>
      <c r="L25" s="33">
        <v>5276.3</v>
      </c>
      <c r="M25" s="33">
        <v>5598.2</v>
      </c>
      <c r="N25" s="33">
        <v>6017.6</v>
      </c>
      <c r="O25" s="33">
        <v>7376.7</v>
      </c>
      <c r="P25" s="33">
        <v>7761.2</v>
      </c>
      <c r="Q25" s="33">
        <v>9024.7000000000007</v>
      </c>
      <c r="R25" s="33">
        <v>10202.4</v>
      </c>
      <c r="S25" s="33">
        <v>10838.5</v>
      </c>
      <c r="T25" s="33">
        <v>11879.800000000001</v>
      </c>
      <c r="U25" s="33">
        <v>12476</v>
      </c>
      <c r="V25" s="33">
        <v>12348.3</v>
      </c>
      <c r="W25" s="33">
        <v>13534</v>
      </c>
      <c r="X25" s="33">
        <v>14301.8</v>
      </c>
      <c r="Y25" s="33">
        <v>14468.1</v>
      </c>
      <c r="Z25" s="33">
        <v>15427.900000000001</v>
      </c>
      <c r="AA25" s="33">
        <v>13778.799999999997</v>
      </c>
      <c r="AB25" s="33">
        <v>16028.300000000003</v>
      </c>
      <c r="AC25" s="33">
        <v>19136.400000000001</v>
      </c>
      <c r="AD25" s="33">
        <v>18310.8</v>
      </c>
      <c r="AE25" s="33">
        <v>14401.399999999998</v>
      </c>
      <c r="AF25" s="33">
        <v>15554.9</v>
      </c>
      <c r="AG25" s="34" t="s">
        <v>43</v>
      </c>
    </row>
    <row r="26" spans="1:33" ht="21" x14ac:dyDescent="0.25">
      <c r="A26" s="8" t="s">
        <v>44</v>
      </c>
      <c r="B26" s="6">
        <v>1249.4000000000001</v>
      </c>
      <c r="C26" s="6">
        <v>1243.2</v>
      </c>
      <c r="D26" s="6">
        <v>1317.5</v>
      </c>
      <c r="E26" s="6">
        <v>1402.1</v>
      </c>
      <c r="F26" s="6">
        <f>F27+F28</f>
        <v>1831.3</v>
      </c>
      <c r="G26" s="6">
        <f t="shared" ref="G26:M26" si="3">G27+G28</f>
        <v>1358.9</v>
      </c>
      <c r="H26" s="6">
        <f t="shared" si="3"/>
        <v>1184.2</v>
      </c>
      <c r="I26" s="6">
        <f t="shared" si="3"/>
        <v>930.5</v>
      </c>
      <c r="J26" s="6">
        <f t="shared" si="3"/>
        <v>1143</v>
      </c>
      <c r="K26" s="6">
        <f t="shared" si="3"/>
        <v>1151.5000000000002</v>
      </c>
      <c r="L26" s="6">
        <f t="shared" si="3"/>
        <v>1241.3</v>
      </c>
      <c r="M26" s="6">
        <f t="shared" si="3"/>
        <v>1155.0999999999999</v>
      </c>
      <c r="N26" s="6">
        <f t="shared" ref="N26" si="4">N27+N28</f>
        <v>1204.8999999999999</v>
      </c>
      <c r="O26" s="6">
        <f t="shared" ref="O26" si="5">O27+O28</f>
        <v>1371.9</v>
      </c>
      <c r="P26" s="6">
        <f t="shared" ref="P26" si="6">P27+P28</f>
        <v>1504.8</v>
      </c>
      <c r="Q26" s="6">
        <f t="shared" ref="Q26" si="7">Q27+Q28</f>
        <v>1921.5</v>
      </c>
      <c r="R26" s="6">
        <f t="shared" ref="R26" si="8">R27+R28</f>
        <v>1863.7999999999997</v>
      </c>
      <c r="S26" s="6">
        <f t="shared" ref="S26:T26" si="9">S27+S28</f>
        <v>2378.5</v>
      </c>
      <c r="T26" s="6">
        <f t="shared" si="9"/>
        <v>3067.2</v>
      </c>
      <c r="U26" s="6">
        <f t="shared" ref="U26" si="10">U27+U28</f>
        <v>3151.7000000000003</v>
      </c>
      <c r="V26" s="6">
        <f t="shared" ref="V26" si="11">V27+V28</f>
        <v>3505.4</v>
      </c>
      <c r="W26" s="6">
        <f t="shared" ref="W26" si="12">W27+W28</f>
        <v>3890.3</v>
      </c>
      <c r="X26" s="6">
        <v>4446.8999999999996</v>
      </c>
      <c r="Y26" s="6">
        <v>4610.5999999999995</v>
      </c>
      <c r="Z26" s="6">
        <v>4592</v>
      </c>
      <c r="AA26" s="6">
        <v>3774.8</v>
      </c>
      <c r="AB26" s="6">
        <v>4609</v>
      </c>
      <c r="AC26" s="6">
        <v>5083.2999999999993</v>
      </c>
      <c r="AD26" s="6">
        <v>4673.8</v>
      </c>
      <c r="AE26" s="6">
        <v>3786.4</v>
      </c>
      <c r="AF26" s="6">
        <v>4392.9000000000005</v>
      </c>
      <c r="AG26" s="9" t="s">
        <v>45</v>
      </c>
    </row>
    <row r="27" spans="1:33" ht="21" x14ac:dyDescent="0.25">
      <c r="A27" s="32" t="s">
        <v>46</v>
      </c>
      <c r="B27" s="33">
        <v>1182.5</v>
      </c>
      <c r="C27" s="33">
        <v>1180.7</v>
      </c>
      <c r="D27" s="33">
        <v>1231.9000000000001</v>
      </c>
      <c r="E27" s="33">
        <v>1306.0999999999999</v>
      </c>
      <c r="F27" s="33">
        <v>1682</v>
      </c>
      <c r="G27" s="33">
        <v>1321.8000000000002</v>
      </c>
      <c r="H27" s="33">
        <v>1163.2</v>
      </c>
      <c r="I27" s="33">
        <v>902.5</v>
      </c>
      <c r="J27" s="33">
        <v>1108.9000000000001</v>
      </c>
      <c r="K27" s="33">
        <v>1111.6000000000001</v>
      </c>
      <c r="L27" s="33">
        <v>1223</v>
      </c>
      <c r="M27" s="33">
        <v>1120.5999999999999</v>
      </c>
      <c r="N27" s="33">
        <v>1160.6999999999998</v>
      </c>
      <c r="O27" s="33">
        <v>1313.5</v>
      </c>
      <c r="P27" s="33">
        <v>1471.1</v>
      </c>
      <c r="Q27" s="33">
        <v>1824.9</v>
      </c>
      <c r="R27" s="33">
        <v>2357.6999999999998</v>
      </c>
      <c r="S27" s="33">
        <v>2499.1999999999998</v>
      </c>
      <c r="T27" s="33">
        <v>2936.2</v>
      </c>
      <c r="U27" s="33">
        <v>2960.4</v>
      </c>
      <c r="V27" s="33">
        <v>3304.6</v>
      </c>
      <c r="W27" s="33">
        <v>3693.8</v>
      </c>
      <c r="X27" s="33">
        <v>4193.3999999999996</v>
      </c>
      <c r="Y27" s="33">
        <v>4365.2</v>
      </c>
      <c r="Z27" s="33">
        <v>4324</v>
      </c>
      <c r="AA27" s="33">
        <v>3528.6</v>
      </c>
      <c r="AB27" s="33">
        <v>4323.5</v>
      </c>
      <c r="AC27" s="33">
        <v>4795.2</v>
      </c>
      <c r="AD27" s="33">
        <v>4395.5</v>
      </c>
      <c r="AE27" s="33">
        <v>3535.2000000000003</v>
      </c>
      <c r="AF27" s="33">
        <v>4113.2</v>
      </c>
      <c r="AG27" s="34" t="s">
        <v>47</v>
      </c>
    </row>
    <row r="28" spans="1:33" ht="21.75" thickBot="1" x14ac:dyDescent="0.3">
      <c r="A28" s="32" t="s">
        <v>48</v>
      </c>
      <c r="B28" s="33">
        <v>66.900000000000006</v>
      </c>
      <c r="C28" s="33">
        <v>62.5</v>
      </c>
      <c r="D28" s="33">
        <v>85.6</v>
      </c>
      <c r="E28" s="33">
        <v>96</v>
      </c>
      <c r="F28" s="33">
        <v>149.30000000000001</v>
      </c>
      <c r="G28" s="33">
        <v>37.1</v>
      </c>
      <c r="H28" s="33">
        <v>21</v>
      </c>
      <c r="I28" s="33">
        <v>28</v>
      </c>
      <c r="J28" s="33">
        <v>34.1</v>
      </c>
      <c r="K28" s="33">
        <v>39.9</v>
      </c>
      <c r="L28" s="33">
        <v>18.3</v>
      </c>
      <c r="M28" s="33">
        <v>34.5</v>
      </c>
      <c r="N28" s="33">
        <v>44.2</v>
      </c>
      <c r="O28" s="33">
        <v>58.4</v>
      </c>
      <c r="P28" s="33">
        <v>33.699999999999996</v>
      </c>
      <c r="Q28" s="33">
        <v>96.600000000000009</v>
      </c>
      <c r="R28" s="33">
        <v>-493.9</v>
      </c>
      <c r="S28" s="33">
        <v>-120.70000000000002</v>
      </c>
      <c r="T28" s="33">
        <v>131</v>
      </c>
      <c r="U28" s="33">
        <v>191.3</v>
      </c>
      <c r="V28" s="33">
        <v>200.8</v>
      </c>
      <c r="W28" s="33">
        <v>196.5</v>
      </c>
      <c r="X28" s="33">
        <v>253.5</v>
      </c>
      <c r="Y28" s="33">
        <v>245.39999999999998</v>
      </c>
      <c r="Z28" s="33">
        <v>268</v>
      </c>
      <c r="AA28" s="33">
        <v>246.2</v>
      </c>
      <c r="AB28" s="33">
        <v>285.5</v>
      </c>
      <c r="AC28" s="33">
        <v>288.10000000000002</v>
      </c>
      <c r="AD28" s="33">
        <v>278.3</v>
      </c>
      <c r="AE28" s="33">
        <v>251.2</v>
      </c>
      <c r="AF28" s="33">
        <v>279.70000000000005</v>
      </c>
      <c r="AG28" s="34" t="s">
        <v>49</v>
      </c>
    </row>
    <row r="29" spans="1:33" ht="21.75" thickBot="1" x14ac:dyDescent="0.3">
      <c r="A29" s="21" t="s">
        <v>50</v>
      </c>
      <c r="B29" s="22"/>
      <c r="C29" s="22"/>
      <c r="D29" s="22"/>
      <c r="E29" s="22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5" t="s">
        <v>51</v>
      </c>
    </row>
    <row r="30" spans="1:33" ht="21" x14ac:dyDescent="0.25">
      <c r="A30" s="4" t="s">
        <v>52</v>
      </c>
      <c r="B30" s="5">
        <v>-1879.1</v>
      </c>
      <c r="C30" s="5">
        <v>-1951.6999999999998</v>
      </c>
      <c r="D30" s="5">
        <v>-2095.8999999999996</v>
      </c>
      <c r="E30" s="5">
        <v>-2151.2000000000003</v>
      </c>
      <c r="F30" s="5">
        <v>-2611.9</v>
      </c>
      <c r="G30" s="5">
        <v>-2010.3999999999996</v>
      </c>
      <c r="H30" s="5">
        <f>H31-H32</f>
        <v>-2080.2999999999997</v>
      </c>
      <c r="I30" s="5">
        <f t="shared" ref="I30:AA30" si="13">I31-I32</f>
        <v>-1755.8</v>
      </c>
      <c r="J30" s="5">
        <f t="shared" si="13"/>
        <v>-2001.3000000000002</v>
      </c>
      <c r="K30" s="5">
        <f t="shared" si="13"/>
        <v>-2540.6000000000004</v>
      </c>
      <c r="L30" s="5">
        <f t="shared" si="13"/>
        <v>-2850.5999999999995</v>
      </c>
      <c r="M30" s="5">
        <f t="shared" si="13"/>
        <v>-2947.0999999999995</v>
      </c>
      <c r="N30" s="5">
        <f t="shared" si="13"/>
        <v>-3217.7999999999993</v>
      </c>
      <c r="O30" s="5">
        <f t="shared" si="13"/>
        <v>-3480.2999999999993</v>
      </c>
      <c r="P30" s="5">
        <f t="shared" si="13"/>
        <v>-3809.8999999999996</v>
      </c>
      <c r="Q30" s="5">
        <f t="shared" si="13"/>
        <v>-3896.9999999999991</v>
      </c>
      <c r="R30" s="5">
        <f t="shared" si="13"/>
        <v>-3923.7999999999997</v>
      </c>
      <c r="S30" s="5">
        <f t="shared" si="13"/>
        <v>-4428.7999999999993</v>
      </c>
      <c r="T30" s="5">
        <f t="shared" si="13"/>
        <v>-4734.6999999999989</v>
      </c>
      <c r="U30" s="5">
        <f t="shared" si="13"/>
        <v>-5049.3999999999996</v>
      </c>
      <c r="V30" s="5">
        <f t="shared" si="13"/>
        <v>-5401.1999999999989</v>
      </c>
      <c r="W30" s="5">
        <f t="shared" si="13"/>
        <v>-5664.4</v>
      </c>
      <c r="X30" s="5">
        <f t="shared" si="13"/>
        <v>-5967.4</v>
      </c>
      <c r="Y30" s="5">
        <f t="shared" si="13"/>
        <v>-6425.7000000000007</v>
      </c>
      <c r="Z30" s="5">
        <f t="shared" si="13"/>
        <v>-6502.4000000000015</v>
      </c>
      <c r="AA30" s="5">
        <f t="shared" si="13"/>
        <v>-5680.4000000000005</v>
      </c>
      <c r="AB30" s="5">
        <v>-6954.0999999999995</v>
      </c>
      <c r="AC30" s="5">
        <v>-8724.6</v>
      </c>
      <c r="AD30" s="5">
        <v>-7860.6000000000013</v>
      </c>
      <c r="AE30" s="5">
        <v>-4946.5</v>
      </c>
      <c r="AF30" s="5">
        <v>-5545.7999999999993</v>
      </c>
      <c r="AG30" s="26" t="s">
        <v>53</v>
      </c>
    </row>
    <row r="31" spans="1:33" ht="21" x14ac:dyDescent="0.25">
      <c r="A31" s="35" t="s">
        <v>54</v>
      </c>
      <c r="B31" s="11">
        <v>562.1</v>
      </c>
      <c r="C31" s="11">
        <v>546</v>
      </c>
      <c r="D31" s="11">
        <v>650.29999999999995</v>
      </c>
      <c r="E31" s="11">
        <v>734.40000000000009</v>
      </c>
      <c r="F31" s="11">
        <v>751.6</v>
      </c>
      <c r="G31" s="11">
        <v>885</v>
      </c>
      <c r="H31" s="11">
        <v>615.9</v>
      </c>
      <c r="I31" s="11">
        <v>477.79999999999995</v>
      </c>
      <c r="J31" s="11">
        <v>515.1</v>
      </c>
      <c r="K31" s="11">
        <v>596.79999999999995</v>
      </c>
      <c r="L31" s="11">
        <v>723.30000000000007</v>
      </c>
      <c r="M31" s="11">
        <v>736.30000000000007</v>
      </c>
      <c r="N31" s="11">
        <v>1066.3</v>
      </c>
      <c r="O31" s="11">
        <v>1165</v>
      </c>
      <c r="P31" s="11">
        <v>1133.3</v>
      </c>
      <c r="Q31" s="11">
        <v>1367.3</v>
      </c>
      <c r="R31" s="11">
        <v>1799.4</v>
      </c>
      <c r="S31" s="11">
        <v>1871.1000000000001</v>
      </c>
      <c r="T31" s="11">
        <v>2111.1</v>
      </c>
      <c r="U31" s="11">
        <v>2213.6</v>
      </c>
      <c r="V31" s="11">
        <v>2244.3000000000002</v>
      </c>
      <c r="W31" s="11">
        <v>2207.1</v>
      </c>
      <c r="X31" s="11">
        <v>2536</v>
      </c>
      <c r="Y31" s="11">
        <v>2598</v>
      </c>
      <c r="Z31" s="11">
        <v>2659.2999999999997</v>
      </c>
      <c r="AA31" s="11">
        <v>2385.3000000000002</v>
      </c>
      <c r="AB31" s="11">
        <v>3140.3</v>
      </c>
      <c r="AC31" s="11">
        <v>3533.4</v>
      </c>
      <c r="AD31" s="11">
        <v>3167.2</v>
      </c>
      <c r="AE31" s="11">
        <v>3500.1</v>
      </c>
      <c r="AF31" s="11">
        <v>3644.2000000000003</v>
      </c>
      <c r="AG31" s="36" t="s">
        <v>55</v>
      </c>
    </row>
    <row r="32" spans="1:33" ht="21" x14ac:dyDescent="0.25">
      <c r="A32" s="35" t="s">
        <v>56</v>
      </c>
      <c r="B32" s="11">
        <v>2441.1999999999998</v>
      </c>
      <c r="C32" s="11">
        <v>2497.6999999999998</v>
      </c>
      <c r="D32" s="11">
        <v>2746.2</v>
      </c>
      <c r="E32" s="11">
        <v>2885.6000000000004</v>
      </c>
      <c r="F32" s="11">
        <v>3363.5</v>
      </c>
      <c r="G32" s="11">
        <v>2895.3999999999996</v>
      </c>
      <c r="H32" s="11">
        <v>2696.2</v>
      </c>
      <c r="I32" s="11">
        <v>2233.6</v>
      </c>
      <c r="J32" s="11">
        <v>2516.4</v>
      </c>
      <c r="K32" s="11">
        <v>3137.4</v>
      </c>
      <c r="L32" s="11">
        <v>3573.8999999999996</v>
      </c>
      <c r="M32" s="11">
        <v>3683.3999999999996</v>
      </c>
      <c r="N32" s="11">
        <v>4284.0999999999995</v>
      </c>
      <c r="O32" s="11">
        <v>4645.2999999999993</v>
      </c>
      <c r="P32" s="11">
        <v>4943.2</v>
      </c>
      <c r="Q32" s="11">
        <v>5264.2999999999993</v>
      </c>
      <c r="R32" s="11">
        <v>5723.2</v>
      </c>
      <c r="S32" s="11">
        <v>6299.9</v>
      </c>
      <c r="T32" s="11">
        <v>6845.7999999999993</v>
      </c>
      <c r="U32" s="11">
        <v>7263</v>
      </c>
      <c r="V32" s="11">
        <v>7645.4999999999991</v>
      </c>
      <c r="W32" s="11">
        <v>7871.4999999999991</v>
      </c>
      <c r="X32" s="11">
        <v>8503.4</v>
      </c>
      <c r="Y32" s="11">
        <v>9023.7000000000007</v>
      </c>
      <c r="Z32" s="11">
        <v>9161.7000000000007</v>
      </c>
      <c r="AA32" s="11">
        <v>8065.7000000000007</v>
      </c>
      <c r="AB32" s="11">
        <v>10094.4</v>
      </c>
      <c r="AC32" s="11">
        <v>12258</v>
      </c>
      <c r="AD32" s="11">
        <v>11027.8</v>
      </c>
      <c r="AE32" s="11">
        <v>8446.6</v>
      </c>
      <c r="AF32" s="11">
        <v>9190</v>
      </c>
      <c r="AG32" s="36" t="s">
        <v>57</v>
      </c>
    </row>
    <row r="33" spans="1:33" ht="21.75" thickBot="1" x14ac:dyDescent="0.3">
      <c r="A33" s="8" t="s">
        <v>58</v>
      </c>
      <c r="B33" s="6">
        <v>22.5</v>
      </c>
      <c r="C33" s="6">
        <v>-15.5</v>
      </c>
      <c r="D33" s="6">
        <v>2.8999999999999986</v>
      </c>
      <c r="E33" s="6">
        <v>11.6</v>
      </c>
      <c r="F33" s="6">
        <v>18.899999999999999</v>
      </c>
      <c r="G33" s="6">
        <v>-0.60000000000000142</v>
      </c>
      <c r="H33" s="6">
        <v>18</v>
      </c>
      <c r="I33" s="6">
        <v>-2.6000000000000014</v>
      </c>
      <c r="J33" s="6">
        <v>-11.8</v>
      </c>
      <c r="K33" s="6">
        <v>136.80000000000001</v>
      </c>
      <c r="L33" s="6">
        <v>73.5</v>
      </c>
      <c r="M33" s="6">
        <v>142.9</v>
      </c>
      <c r="N33" s="6">
        <v>170.6</v>
      </c>
      <c r="O33" s="6">
        <v>209.3</v>
      </c>
      <c r="P33" s="6">
        <v>286.89999999999998</v>
      </c>
      <c r="Q33" s="6">
        <v>131.5</v>
      </c>
      <c r="R33" s="6">
        <v>151.4</v>
      </c>
      <c r="S33" s="6">
        <v>293.3</v>
      </c>
      <c r="T33" s="6">
        <v>-78.5</v>
      </c>
      <c r="U33" s="6">
        <v>-111.8</v>
      </c>
      <c r="V33" s="6">
        <v>25.4</v>
      </c>
      <c r="W33" s="6">
        <v>20.199999999999996</v>
      </c>
      <c r="X33" s="6">
        <v>0</v>
      </c>
      <c r="Y33" s="6">
        <v>44.2</v>
      </c>
      <c r="Z33" s="6">
        <v>76.2</v>
      </c>
      <c r="AA33" s="6">
        <v>18.899999999999999</v>
      </c>
      <c r="AB33" s="6">
        <v>116</v>
      </c>
      <c r="AC33" s="6">
        <v>-256.60000000000002</v>
      </c>
      <c r="AD33" s="6">
        <v>147.19999999999999</v>
      </c>
      <c r="AE33" s="6">
        <v>-32.299999999999997</v>
      </c>
      <c r="AF33" s="6">
        <v>-161.80000000000001</v>
      </c>
      <c r="AG33" s="9" t="s">
        <v>59</v>
      </c>
    </row>
    <row r="34" spans="1:33" ht="21.75" thickBot="1" x14ac:dyDescent="0.3">
      <c r="A34" s="21" t="s">
        <v>60</v>
      </c>
      <c r="B34" s="22"/>
      <c r="C34" s="22"/>
      <c r="D34" s="22"/>
      <c r="E34" s="22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5" t="s">
        <v>61</v>
      </c>
    </row>
    <row r="35" spans="1:33" ht="21" x14ac:dyDescent="0.25">
      <c r="A35" s="4" t="s">
        <v>62</v>
      </c>
      <c r="B35" s="11" t="s">
        <v>63</v>
      </c>
      <c r="C35" s="5">
        <v>1072.100313479624</v>
      </c>
      <c r="D35" s="5">
        <v>1130.144927536232</v>
      </c>
      <c r="E35" s="5">
        <v>1074.7368421052633</v>
      </c>
      <c r="F35" s="5">
        <v>1181.8840579710145</v>
      </c>
      <c r="G35" s="5">
        <v>1667.9607843137255</v>
      </c>
      <c r="H35" s="5">
        <v>1435</v>
      </c>
      <c r="I35" s="5">
        <v>1246</v>
      </c>
      <c r="J35" s="5">
        <v>1635</v>
      </c>
      <c r="K35" s="5">
        <v>1528</v>
      </c>
      <c r="L35" s="5">
        <v>2281</v>
      </c>
      <c r="M35" s="5">
        <v>1707</v>
      </c>
      <c r="N35" s="5">
        <v>2877</v>
      </c>
      <c r="O35" s="5">
        <v>3487.7000000000003</v>
      </c>
      <c r="P35" s="5">
        <v>3375.9</v>
      </c>
      <c r="Q35" s="5">
        <v>3200.0700000000006</v>
      </c>
      <c r="R35" s="5">
        <v>3256.8761526114254</v>
      </c>
      <c r="S35" s="5">
        <v>3258.1552868960985</v>
      </c>
      <c r="T35" s="5">
        <v>3419.1251074784218</v>
      </c>
      <c r="U35" s="5">
        <v>3606.8711377938344</v>
      </c>
      <c r="V35" s="5">
        <f>V36+V41</f>
        <v>3621.4286938354535</v>
      </c>
      <c r="W35" s="5">
        <f>W36+W41</f>
        <v>3878.1866640898052</v>
      </c>
      <c r="X35" s="5">
        <f t="shared" ref="X35:AB35" si="14">X36+X41</f>
        <v>3808.8739438974403</v>
      </c>
      <c r="Y35" s="5">
        <f t="shared" si="14"/>
        <v>3680.7604584916194</v>
      </c>
      <c r="Z35" s="5">
        <f t="shared" si="14"/>
        <v>3694.5114620625282</v>
      </c>
      <c r="AA35" s="5">
        <f t="shared" si="14"/>
        <v>3974.7439036115647</v>
      </c>
      <c r="AB35" s="5">
        <f t="shared" si="14"/>
        <v>4048.1407431065268</v>
      </c>
      <c r="AC35" s="5">
        <v>4685.0625670953277</v>
      </c>
      <c r="AD35" s="5">
        <v>4355.7370974424102</v>
      </c>
      <c r="AE35" s="5">
        <v>3164.7105780177708</v>
      </c>
      <c r="AF35" s="5">
        <v>1129.7636430706616</v>
      </c>
      <c r="AG35" s="26" t="s">
        <v>64</v>
      </c>
    </row>
    <row r="36" spans="1:33" ht="21" x14ac:dyDescent="0.25">
      <c r="A36" s="37" t="s">
        <v>65</v>
      </c>
      <c r="B36" s="11" t="s">
        <v>63</v>
      </c>
      <c r="C36" s="6">
        <v>829.78056426332296</v>
      </c>
      <c r="D36" s="6">
        <v>867.82608695652175</v>
      </c>
      <c r="E36" s="6">
        <v>838.94736842105272</v>
      </c>
      <c r="F36" s="6">
        <v>942.51207729468604</v>
      </c>
      <c r="G36" s="6">
        <v>1198.9607843137255</v>
      </c>
      <c r="H36" s="6">
        <v>1095</v>
      </c>
      <c r="I36" s="6">
        <v>994</v>
      </c>
      <c r="J36" s="6">
        <v>1240</v>
      </c>
      <c r="K36" s="6">
        <v>1528</v>
      </c>
      <c r="L36" s="6">
        <v>1994</v>
      </c>
      <c r="M36" s="6">
        <v>1426</v>
      </c>
      <c r="N36" s="6">
        <v>2567</v>
      </c>
      <c r="O36" s="6">
        <f>[1]Sheet1!N17</f>
        <v>3272.7000000000003</v>
      </c>
      <c r="P36" s="6">
        <f>[1]Sheet1!O17</f>
        <v>2919.6</v>
      </c>
      <c r="Q36" s="6">
        <f>[1]Sheet1!P17</f>
        <v>2931.2700000000004</v>
      </c>
      <c r="R36" s="6">
        <v>2960.6761312288527</v>
      </c>
      <c r="S36" s="6">
        <v>3047.1427272180463</v>
      </c>
      <c r="T36" s="6">
        <v>3250.7189325147792</v>
      </c>
      <c r="U36" s="6">
        <v>3445.9292941001509</v>
      </c>
      <c r="V36" s="6">
        <f>[1]Sheet1!U17</f>
        <v>3445.0010900024909</v>
      </c>
      <c r="W36" s="6">
        <f>[1]Sheet1!V17</f>
        <v>3661.6549013243607</v>
      </c>
      <c r="X36" s="6">
        <f>[1]Sheet1!W17</f>
        <v>3794.7896067231891</v>
      </c>
      <c r="Y36" s="6">
        <f>[1]Sheet1!X17</f>
        <v>3659.9921676898607</v>
      </c>
      <c r="Z36" s="6">
        <f>[1]Sheet1!Y17</f>
        <v>3659.8845483977257</v>
      </c>
      <c r="AA36" s="6">
        <f>[1]Sheet1!Z17</f>
        <v>3954.9428028670268</v>
      </c>
      <c r="AB36" s="6">
        <f>[1]Sheet1!AA17</f>
        <v>4035.1032128835836</v>
      </c>
      <c r="AC36" s="6">
        <v>4158.0882847513949</v>
      </c>
      <c r="AD36" s="6">
        <v>4021.6429766928732</v>
      </c>
      <c r="AE36" s="6">
        <v>3733.7213210091359</v>
      </c>
      <c r="AF36" s="6">
        <v>1483.6853547578162</v>
      </c>
      <c r="AG36" s="34" t="s">
        <v>66</v>
      </c>
    </row>
    <row r="37" spans="1:33" ht="21" x14ac:dyDescent="0.25">
      <c r="A37" s="38" t="s">
        <v>67</v>
      </c>
      <c r="B37" s="11" t="s">
        <v>63</v>
      </c>
      <c r="C37" s="14">
        <v>403.13479623824452</v>
      </c>
      <c r="D37" s="14">
        <v>470.14492753623188</v>
      </c>
      <c r="E37" s="14">
        <v>466.84210526315792</v>
      </c>
      <c r="F37" s="14">
        <v>518.59903381642516</v>
      </c>
      <c r="G37" s="14">
        <v>622</v>
      </c>
      <c r="H37" s="14">
        <v>678</v>
      </c>
      <c r="I37" s="14">
        <v>642</v>
      </c>
      <c r="J37" s="14">
        <v>743</v>
      </c>
      <c r="K37" s="14">
        <v>870</v>
      </c>
      <c r="L37" s="14">
        <v>1001</v>
      </c>
      <c r="M37" s="14">
        <v>658</v>
      </c>
      <c r="N37" s="14">
        <v>1369</v>
      </c>
      <c r="O37" s="14">
        <f>[1]Sheet1!N18</f>
        <v>1770.8</v>
      </c>
      <c r="P37" s="14">
        <f>[1]Sheet1!O18</f>
        <v>1423.2</v>
      </c>
      <c r="Q37" s="14">
        <f>[1]Sheet1!P18</f>
        <v>1563.9</v>
      </c>
      <c r="R37" s="14">
        <v>1678.9621542430712</v>
      </c>
      <c r="S37" s="14">
        <v>1557.7034474813292</v>
      </c>
      <c r="T37" s="14">
        <v>1813.7903342529089</v>
      </c>
      <c r="U37" s="14">
        <v>1899.6238341271646</v>
      </c>
      <c r="V37" s="14">
        <f>[1]Sheet1!U18</f>
        <v>1759.4748734908787</v>
      </c>
      <c r="W37" s="14">
        <f>[1]Sheet1!V18</f>
        <v>1927.1560456314817</v>
      </c>
      <c r="X37" s="14">
        <f>[1]Sheet1!W18</f>
        <v>1953.5573049095042</v>
      </c>
      <c r="Y37" s="14">
        <f>[1]Sheet1!X18</f>
        <v>1657.7660756212947</v>
      </c>
      <c r="Z37" s="14">
        <f>[1]Sheet1!Y18</f>
        <v>1677.5698803179152</v>
      </c>
      <c r="AA37" s="14">
        <f>[1]Sheet1!Z18</f>
        <v>1890.8883973903526</v>
      </c>
      <c r="AB37" s="14">
        <f>[1]Sheet1!AA18</f>
        <v>1987.9704301118616</v>
      </c>
      <c r="AC37" s="14">
        <v>2047.4710794744922</v>
      </c>
      <c r="AD37" s="14">
        <v>1891.5256972514003</v>
      </c>
      <c r="AE37" s="14">
        <v>1662.6476494103294</v>
      </c>
      <c r="AF37" s="14">
        <v>256.82108083359839</v>
      </c>
      <c r="AG37" s="72" t="s">
        <v>68</v>
      </c>
    </row>
    <row r="38" spans="1:33" ht="21" x14ac:dyDescent="0.25">
      <c r="A38" s="38" t="s">
        <v>69</v>
      </c>
      <c r="B38" s="11" t="s">
        <v>63</v>
      </c>
      <c r="C38" s="14">
        <v>426.64576802507838</v>
      </c>
      <c r="D38" s="14">
        <v>397.68115942028987</v>
      </c>
      <c r="E38" s="14">
        <v>372.1052631578948</v>
      </c>
      <c r="F38" s="14">
        <v>423.91304347826087</v>
      </c>
      <c r="G38" s="14">
        <v>576.96078431372553</v>
      </c>
      <c r="H38" s="14">
        <v>417</v>
      </c>
      <c r="I38" s="14">
        <v>352</v>
      </c>
      <c r="J38" s="14">
        <v>324</v>
      </c>
      <c r="K38" s="14">
        <v>501</v>
      </c>
      <c r="L38" s="14">
        <v>649</v>
      </c>
      <c r="M38" s="14">
        <v>392</v>
      </c>
      <c r="N38" s="14">
        <v>663</v>
      </c>
      <c r="O38" s="14">
        <f>[1]Sheet1!N21</f>
        <v>1055</v>
      </c>
      <c r="P38" s="14">
        <f>[1]Sheet1!O21</f>
        <v>1141.7</v>
      </c>
      <c r="Q38" s="14">
        <f>[1]Sheet1!P21</f>
        <v>1127.0700000000002</v>
      </c>
      <c r="R38" s="14">
        <v>1142.7435722302123</v>
      </c>
      <c r="S38" s="14">
        <v>1212.2243465321967</v>
      </c>
      <c r="T38" s="14">
        <v>1225.729160880433</v>
      </c>
      <c r="U38" s="14">
        <v>1258.9544321276387</v>
      </c>
      <c r="V38" s="14">
        <f>[1]Sheet1!U21</f>
        <v>1352.2517032550343</v>
      </c>
      <c r="W38" s="14">
        <f>[1]Sheet1!V21</f>
        <v>1421.0251336243682</v>
      </c>
      <c r="X38" s="14">
        <f>[1]Sheet1!W21</f>
        <v>1533.4083786938313</v>
      </c>
      <c r="Y38" s="14">
        <f>[1]Sheet1!X21</f>
        <v>1687.9824637539127</v>
      </c>
      <c r="Z38" s="14">
        <f>[1]Sheet1!Y21</f>
        <v>1589.613011783822</v>
      </c>
      <c r="AA38" s="14">
        <f>[1]Sheet1!Z21</f>
        <v>1659.3889236622149</v>
      </c>
      <c r="AB38" s="14">
        <f>[1]Sheet1!AA21</f>
        <v>1624.4463450436569</v>
      </c>
      <c r="AC38" s="14">
        <v>1613.8732172459108</v>
      </c>
      <c r="AD38" s="14">
        <v>1610.6439832467183</v>
      </c>
      <c r="AE38" s="14">
        <v>1572.3596833696595</v>
      </c>
      <c r="AF38" s="14">
        <v>296.19820742292779</v>
      </c>
      <c r="AG38" s="72" t="s">
        <v>70</v>
      </c>
    </row>
    <row r="39" spans="1:33" ht="21" x14ac:dyDescent="0.25">
      <c r="A39" s="38" t="s">
        <v>71</v>
      </c>
      <c r="B39" s="11" t="s">
        <v>63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173</v>
      </c>
      <c r="K39" s="14">
        <v>157</v>
      </c>
      <c r="L39" s="14">
        <v>344</v>
      </c>
      <c r="M39" s="14">
        <v>376</v>
      </c>
      <c r="N39" s="14">
        <v>535</v>
      </c>
      <c r="O39" s="14">
        <f>[1]Sheet1!N29</f>
        <v>446.9</v>
      </c>
      <c r="P39" s="14">
        <f>[1]Sheet1!O29</f>
        <v>354.7</v>
      </c>
      <c r="Q39" s="14">
        <f>[1]Sheet1!P29</f>
        <v>240.3</v>
      </c>
      <c r="R39" s="14">
        <v>138.97040475556918</v>
      </c>
      <c r="S39" s="14">
        <v>277.21493320452021</v>
      </c>
      <c r="T39" s="14">
        <v>211.19943738143729</v>
      </c>
      <c r="U39" s="14">
        <v>287.35102784534735</v>
      </c>
      <c r="V39" s="14">
        <v>300.47892209074348</v>
      </c>
      <c r="W39" s="14">
        <f>[1]Sheet1!V29</f>
        <v>269.7953346432376</v>
      </c>
      <c r="X39" s="14">
        <f>[1]Sheet1!W29</f>
        <v>265.85770924515964</v>
      </c>
      <c r="Y39" s="14">
        <f>[1]Sheet1!X29</f>
        <v>268.20275129604175</v>
      </c>
      <c r="Z39" s="14">
        <f>[1]Sheet1!Y29</f>
        <v>319.83621799013747</v>
      </c>
      <c r="AA39" s="14">
        <f>[1]Sheet1!Z29</f>
        <v>351.05195029516528</v>
      </c>
      <c r="AB39" s="14">
        <f>[1]Sheet1!AA29</f>
        <v>372.84556492125813</v>
      </c>
      <c r="AC39" s="14">
        <v>365.90989138760881</v>
      </c>
      <c r="AD39" s="14">
        <v>365.23963367215345</v>
      </c>
      <c r="AE39" s="14">
        <v>0.51614067185125767</v>
      </c>
      <c r="AF39" s="14">
        <v>16.357387689075601</v>
      </c>
      <c r="AG39" s="72" t="s">
        <v>72</v>
      </c>
    </row>
    <row r="40" spans="1:33" ht="21" x14ac:dyDescent="0.25">
      <c r="A40" s="38" t="s">
        <v>73</v>
      </c>
      <c r="B40" s="11" t="s">
        <v>63</v>
      </c>
      <c r="C40" s="14" t="s">
        <v>63</v>
      </c>
      <c r="D40" s="14" t="s">
        <v>63</v>
      </c>
      <c r="E40" s="14" t="s">
        <v>63</v>
      </c>
      <c r="F40" s="14" t="s">
        <v>63</v>
      </c>
      <c r="G40" s="14" t="s">
        <v>63</v>
      </c>
      <c r="H40" s="14" t="s">
        <v>63</v>
      </c>
      <c r="I40" s="14" t="s">
        <v>63</v>
      </c>
      <c r="J40" s="14" t="s">
        <v>63</v>
      </c>
      <c r="K40" s="14" t="s">
        <v>63</v>
      </c>
      <c r="L40" s="14" t="s">
        <v>63</v>
      </c>
      <c r="M40" s="14" t="s">
        <v>63</v>
      </c>
      <c r="N40" s="14" t="s">
        <v>63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 t="s">
        <v>63</v>
      </c>
      <c r="V40" s="14">
        <f>[1]Sheet1!U30</f>
        <v>32.79559116583367</v>
      </c>
      <c r="W40" s="14">
        <f>[1]Sheet1!V30</f>
        <v>43.678387425273023</v>
      </c>
      <c r="X40" s="14">
        <f>[1]Sheet1!W30</f>
        <v>41.966213874694098</v>
      </c>
      <c r="Y40" s="14">
        <f>[1]Sheet1!X30</f>
        <v>46.040877018611184</v>
      </c>
      <c r="Z40" s="14">
        <f>[1]Sheet1!Y30</f>
        <v>72.865438305850972</v>
      </c>
      <c r="AA40" s="14">
        <f>[1]Sheet1!Z30</f>
        <v>53.613531519294114</v>
      </c>
      <c r="AB40" s="14">
        <f>[1]Sheet1!AA30</f>
        <v>49.840872806806566</v>
      </c>
      <c r="AC40" s="14">
        <v>130.83409664338262</v>
      </c>
      <c r="AD40" s="14">
        <v>154.23366252260118</v>
      </c>
      <c r="AE40" s="14">
        <v>404.32060306460005</v>
      </c>
      <c r="AF40" s="14">
        <v>160.2748318989961</v>
      </c>
      <c r="AG40" s="72" t="s">
        <v>74</v>
      </c>
    </row>
    <row r="41" spans="1:33" ht="21" x14ac:dyDescent="0.25">
      <c r="A41" s="37" t="s">
        <v>75</v>
      </c>
      <c r="B41" s="11" t="s">
        <v>63</v>
      </c>
      <c r="C41" s="14">
        <v>242.31974921630095</v>
      </c>
      <c r="D41" s="14">
        <v>262.31884057971013</v>
      </c>
      <c r="E41" s="14">
        <v>235.78947368421055</v>
      </c>
      <c r="F41" s="14">
        <v>239.37198067632852</v>
      </c>
      <c r="G41" s="14">
        <v>469</v>
      </c>
      <c r="H41" s="14">
        <v>340</v>
      </c>
      <c r="I41" s="14">
        <v>252</v>
      </c>
      <c r="J41" s="14">
        <v>395</v>
      </c>
      <c r="K41" s="14">
        <v>0</v>
      </c>
      <c r="L41" s="14">
        <v>287</v>
      </c>
      <c r="M41" s="14">
        <v>281</v>
      </c>
      <c r="N41" s="14">
        <v>310</v>
      </c>
      <c r="O41" s="14">
        <v>215</v>
      </c>
      <c r="P41" s="14">
        <v>185.9</v>
      </c>
      <c r="Q41" s="14">
        <v>272.2</v>
      </c>
      <c r="R41" s="14">
        <v>296.20002138257286</v>
      </c>
      <c r="S41" s="14">
        <v>211.01255967805204</v>
      </c>
      <c r="T41" s="14">
        <v>168.40617496364246</v>
      </c>
      <c r="U41" s="14">
        <v>160.94184369368372</v>
      </c>
      <c r="V41" s="14">
        <v>176.42760383296255</v>
      </c>
      <c r="W41" s="14">
        <v>216.53176276544448</v>
      </c>
      <c r="X41" s="14">
        <f>[2]Sheet1!W33</f>
        <v>14.084337174251361</v>
      </c>
      <c r="Y41" s="14">
        <f>[2]Sheet1!X33</f>
        <v>20.768290801758493</v>
      </c>
      <c r="Z41" s="14">
        <f>[2]Sheet1!Y33</f>
        <v>34.626913664802629</v>
      </c>
      <c r="AA41" s="14">
        <f>[2]Sheet1!Z33</f>
        <v>19.801100744537784</v>
      </c>
      <c r="AB41" s="14">
        <f>[2]Sheet1!AA33</f>
        <v>13.037530222943127</v>
      </c>
      <c r="AC41" s="14">
        <v>526.97428234393283</v>
      </c>
      <c r="AD41" s="14">
        <v>334.09412074953752</v>
      </c>
      <c r="AE41" s="14">
        <v>-569.01074299136508</v>
      </c>
      <c r="AF41" s="14">
        <v>-353.92171168715458</v>
      </c>
      <c r="AG41" s="34" t="s">
        <v>76</v>
      </c>
    </row>
    <row r="42" spans="1:33" ht="21" x14ac:dyDescent="0.25">
      <c r="A42" s="10" t="s">
        <v>77</v>
      </c>
      <c r="B42" s="11" t="s">
        <v>63</v>
      </c>
      <c r="C42" s="11">
        <v>77.397660818713447</v>
      </c>
      <c r="D42" s="11">
        <v>76.788920235957931</v>
      </c>
      <c r="E42" s="11">
        <v>78.060724779627805</v>
      </c>
      <c r="F42" s="11">
        <v>79.746576742284901</v>
      </c>
      <c r="G42" s="11">
        <v>71.881832929725149</v>
      </c>
      <c r="H42" s="11">
        <v>76.306620209059233</v>
      </c>
      <c r="I42" s="11">
        <v>79.775280898876403</v>
      </c>
      <c r="J42" s="11">
        <v>75.840978593272169</v>
      </c>
      <c r="K42" s="11">
        <v>100</v>
      </c>
      <c r="L42" s="11">
        <v>87.417799210872431</v>
      </c>
      <c r="M42" s="11">
        <v>83.538371411833623</v>
      </c>
      <c r="N42" s="11">
        <v>89.224887035106022</v>
      </c>
      <c r="O42" s="11">
        <v>93.83547896894801</v>
      </c>
      <c r="P42" s="11">
        <v>94.493320299771909</v>
      </c>
      <c r="Q42" s="11">
        <v>91.475186480295747</v>
      </c>
      <c r="R42" s="11">
        <v>90.905395001124816</v>
      </c>
      <c r="S42" s="11">
        <v>93.523557317027866</v>
      </c>
      <c r="T42" s="11">
        <v>95.074582834208115</v>
      </c>
      <c r="U42" s="11">
        <v>95.537909796463509</v>
      </c>
      <c r="V42" s="11">
        <v>95.128232011490795</v>
      </c>
      <c r="W42" s="11">
        <f>(W36)/W35*100</f>
        <v>94.416675072130289</v>
      </c>
      <c r="X42" s="11">
        <f t="shared" ref="X42:AB42" si="15">(X36)/X35*100</f>
        <v>99.630223069030237</v>
      </c>
      <c r="Y42" s="11">
        <f t="shared" si="15"/>
        <v>99.435760869636454</v>
      </c>
      <c r="Z42" s="11">
        <f t="shared" si="15"/>
        <v>99.062747158308412</v>
      </c>
      <c r="AA42" s="11">
        <f t="shared" si="15"/>
        <v>99.501827005092167</v>
      </c>
      <c r="AB42" s="11">
        <f t="shared" si="15"/>
        <v>99.677937822563507</v>
      </c>
      <c r="AC42" s="11">
        <v>88.752033194923811</v>
      </c>
      <c r="AD42" s="11">
        <v>92.329791415884372</v>
      </c>
      <c r="AE42" s="11">
        <v>117.97986668808645</v>
      </c>
      <c r="AF42" s="11">
        <v>131.32705799641477</v>
      </c>
      <c r="AG42" s="36" t="s">
        <v>78</v>
      </c>
    </row>
    <row r="43" spans="1:33" ht="21" x14ac:dyDescent="0.25">
      <c r="A43" s="32" t="s">
        <v>79</v>
      </c>
      <c r="B43" s="33" t="s">
        <v>63</v>
      </c>
      <c r="C43" s="33">
        <v>48.583301851152243</v>
      </c>
      <c r="D43" s="33">
        <v>54.175016700066806</v>
      </c>
      <c r="E43" s="33">
        <v>55.646173149309909</v>
      </c>
      <c r="F43" s="33">
        <v>55.023065094823167</v>
      </c>
      <c r="G43" s="33">
        <v>51.87826058514726</v>
      </c>
      <c r="H43" s="33">
        <v>61.917808219178085</v>
      </c>
      <c r="I43" s="33">
        <v>64.587525150905435</v>
      </c>
      <c r="J43" s="33">
        <v>59.91935483870968</v>
      </c>
      <c r="K43" s="33">
        <v>56.937172774869104</v>
      </c>
      <c r="L43" s="33">
        <v>50.200601805416248</v>
      </c>
      <c r="M43" s="33">
        <v>46.143057503506313</v>
      </c>
      <c r="N43" s="33">
        <v>53.330736268017141</v>
      </c>
      <c r="O43" s="33">
        <v>54.108228679683435</v>
      </c>
      <c r="P43" s="33">
        <v>45.987460815047022</v>
      </c>
      <c r="Q43" s="33">
        <v>53.397875836530282</v>
      </c>
      <c r="R43" s="33">
        <v>56.708740835702429</v>
      </c>
      <c r="S43" s="33">
        <v>51.120134070761679</v>
      </c>
      <c r="T43" s="33">
        <v>55.796590597568141</v>
      </c>
      <c r="U43" s="33">
        <v>55.126605104160177</v>
      </c>
      <c r="V43" s="33">
        <v>51.073274797994536</v>
      </c>
      <c r="W43" s="33">
        <f>W37/W36*100</f>
        <v>52.630739312283659</v>
      </c>
      <c r="X43" s="33">
        <f t="shared" ref="X43:AB43" si="16">X37/X36*100</f>
        <v>51.479989864218226</v>
      </c>
      <c r="Y43" s="33">
        <f t="shared" si="16"/>
        <v>45.294252000207287</v>
      </c>
      <c r="Z43" s="33">
        <f t="shared" si="16"/>
        <v>45.836688511181173</v>
      </c>
      <c r="AA43" s="33">
        <f t="shared" si="16"/>
        <v>47.810764697269583</v>
      </c>
      <c r="AB43" s="33">
        <f t="shared" si="16"/>
        <v>49.266904097137306</v>
      </c>
      <c r="AC43" s="33">
        <v>49.240683200090039</v>
      </c>
      <c r="AD43" s="33">
        <v>47.033655354629786</v>
      </c>
      <c r="AE43" s="33">
        <v>44.53057704266358</v>
      </c>
      <c r="AF43" s="33">
        <v>17.309672836631833</v>
      </c>
      <c r="AG43" s="34" t="s">
        <v>80</v>
      </c>
    </row>
    <row r="44" spans="1:33" ht="21" x14ac:dyDescent="0.25">
      <c r="A44" s="32" t="s">
        <v>81</v>
      </c>
      <c r="B44" s="33" t="s">
        <v>63</v>
      </c>
      <c r="C44" s="33">
        <v>51.41669814884775</v>
      </c>
      <c r="D44" s="33">
        <v>45.824983299933201</v>
      </c>
      <c r="E44" s="33">
        <v>44.353826850690091</v>
      </c>
      <c r="F44" s="33">
        <v>44.976934905176833</v>
      </c>
      <c r="G44" s="33">
        <v>48.121739414852733</v>
      </c>
      <c r="H44" s="33">
        <v>38.082191780821915</v>
      </c>
      <c r="I44" s="33">
        <v>35.412474849094565</v>
      </c>
      <c r="J44" s="33">
        <v>40.08064516129032</v>
      </c>
      <c r="K44" s="33">
        <v>43.062827225130889</v>
      </c>
      <c r="L44" s="33">
        <v>49.799398194583752</v>
      </c>
      <c r="M44" s="33">
        <v>53.856942496493687</v>
      </c>
      <c r="N44" s="33">
        <v>46.669263731982859</v>
      </c>
      <c r="O44" s="33">
        <v>45.891771320316558</v>
      </c>
      <c r="P44" s="33">
        <v>54.012539184952978</v>
      </c>
      <c r="Q44" s="33">
        <v>46.602124163469711</v>
      </c>
      <c r="R44" s="33">
        <v>43.291259164297571</v>
      </c>
      <c r="S44" s="33">
        <v>48.879865929238306</v>
      </c>
      <c r="T44" s="33">
        <v>44.203409402431852</v>
      </c>
      <c r="U44" s="33">
        <v>44.873394895839816</v>
      </c>
      <c r="V44" s="33">
        <f>(V39+V38+V40)/V36*100</f>
        <v>48.926725202005464</v>
      </c>
      <c r="W44" s="33">
        <f>(W39+W38+W40)/W36*100</f>
        <v>47.369260687716334</v>
      </c>
      <c r="X44" s="33">
        <f t="shared" ref="X44:AB44" si="17">(X39+X38+X40)/X36*100</f>
        <v>48.520010135781789</v>
      </c>
      <c r="Y44" s="33">
        <f t="shared" si="17"/>
        <v>54.705747999792699</v>
      </c>
      <c r="Z44" s="33">
        <f t="shared" si="17"/>
        <v>54.163311488818835</v>
      </c>
      <c r="AA44" s="33">
        <f t="shared" si="17"/>
        <v>52.189235302730417</v>
      </c>
      <c r="AB44" s="33">
        <f t="shared" si="17"/>
        <v>50.733095902862679</v>
      </c>
      <c r="AC44" s="33">
        <v>50.759316799909946</v>
      </c>
      <c r="AD44" s="33">
        <v>52.966344645370214</v>
      </c>
      <c r="AE44" s="33">
        <v>52.95511520853735</v>
      </c>
      <c r="AF44" s="33">
        <v>31.868645565230384</v>
      </c>
      <c r="AG44" s="34" t="s">
        <v>82</v>
      </c>
    </row>
    <row r="45" spans="1:33" ht="21" x14ac:dyDescent="0.25">
      <c r="A45" s="10" t="s">
        <v>83</v>
      </c>
      <c r="B45" s="39" t="s">
        <v>63</v>
      </c>
      <c r="C45" s="33">
        <v>22.602339181286546</v>
      </c>
      <c r="D45" s="33">
        <v>23.211079764042058</v>
      </c>
      <c r="E45" s="33">
        <v>21.939275220372181</v>
      </c>
      <c r="F45" s="33">
        <v>20.253423257715106</v>
      </c>
      <c r="G45" s="33">
        <v>28.118167070274847</v>
      </c>
      <c r="H45" s="33">
        <v>23.693379790940767</v>
      </c>
      <c r="I45" s="33">
        <v>20.224719101123593</v>
      </c>
      <c r="J45" s="33">
        <v>24.159021406727827</v>
      </c>
      <c r="K45" s="33">
        <v>0</v>
      </c>
      <c r="L45" s="33">
        <v>12.582200789127576</v>
      </c>
      <c r="M45" s="33">
        <v>16.461628588166374</v>
      </c>
      <c r="N45" s="33">
        <v>10.775112964893987</v>
      </c>
      <c r="O45" s="33">
        <v>6.164521031051982</v>
      </c>
      <c r="P45" s="33">
        <v>5.5066797002280872</v>
      </c>
      <c r="Q45" s="33">
        <v>8.5248135197042529</v>
      </c>
      <c r="R45" s="33">
        <v>9.0946049988751962</v>
      </c>
      <c r="S45" s="33">
        <v>6.4764426829721318</v>
      </c>
      <c r="T45" s="33">
        <v>4.9254171657918855</v>
      </c>
      <c r="U45" s="33">
        <v>4.4620902035364871</v>
      </c>
      <c r="V45" s="33">
        <v>4.8717679885092036</v>
      </c>
      <c r="W45" s="33">
        <f>W41/W35*100</f>
        <v>5.5833249278697012</v>
      </c>
      <c r="X45" s="33">
        <f t="shared" ref="X45:AB45" si="18">X41/X35*100</f>
        <v>0.36977693096977443</v>
      </c>
      <c r="Y45" s="33">
        <f t="shared" si="18"/>
        <v>0.564239130363549</v>
      </c>
      <c r="Z45" s="33">
        <f t="shared" si="18"/>
        <v>0.93725284169159195</v>
      </c>
      <c r="AA45" s="33">
        <f t="shared" si="18"/>
        <v>0.49817299490782141</v>
      </c>
      <c r="AB45" s="33">
        <f t="shared" si="18"/>
        <v>0.32206217743650334</v>
      </c>
      <c r="AC45" s="33">
        <v>11.247966805076189</v>
      </c>
      <c r="AD45" s="33">
        <v>7.670208584115648</v>
      </c>
      <c r="AE45" s="33">
        <v>-17.979866688086442</v>
      </c>
      <c r="AF45" s="33">
        <v>-31.327057996414776</v>
      </c>
      <c r="AG45" s="36" t="s">
        <v>84</v>
      </c>
    </row>
    <row r="46" spans="1:33" ht="21" x14ac:dyDescent="0.25">
      <c r="A46" s="10" t="s">
        <v>85</v>
      </c>
      <c r="B46" s="11" t="s">
        <v>63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10.581039755351682</v>
      </c>
      <c r="K46" s="33">
        <v>10.274869109947645</v>
      </c>
      <c r="L46" s="33">
        <v>15.081104778605875</v>
      </c>
      <c r="M46" s="33">
        <v>22.026947861745754</v>
      </c>
      <c r="N46" s="33">
        <v>18.595759471671879</v>
      </c>
      <c r="O46" s="33">
        <v>12.813602087335491</v>
      </c>
      <c r="P46" s="33">
        <v>11.078527207559466</v>
      </c>
      <c r="Q46" s="33">
        <v>7.6029586852787583</v>
      </c>
      <c r="R46" s="33">
        <v>4.2669846270985792</v>
      </c>
      <c r="S46" s="33">
        <v>8.5083401125613847</v>
      </c>
      <c r="T46" s="33">
        <v>6.1770023249367219</v>
      </c>
      <c r="U46" s="33">
        <v>7.9667672303121817</v>
      </c>
      <c r="V46" s="33">
        <v>8.2972480613032982</v>
      </c>
      <c r="W46" s="33">
        <f>W39/W35*100</f>
        <v>6.9567392704795843</v>
      </c>
      <c r="X46" s="33">
        <f t="shared" ref="X46:AB46" si="19">X39/X35*100</f>
        <v>6.9799555764011467</v>
      </c>
      <c r="Y46" s="33">
        <f t="shared" si="19"/>
        <v>7.2866124900165765</v>
      </c>
      <c r="Z46" s="33">
        <f t="shared" si="19"/>
        <v>8.6570638980121899</v>
      </c>
      <c r="AA46" s="33">
        <f t="shared" si="19"/>
        <v>8.832064626256539</v>
      </c>
      <c r="AB46" s="33">
        <f t="shared" si="19"/>
        <v>9.2102915531325618</v>
      </c>
      <c r="AC46" s="33">
        <v>7.8101388433424432</v>
      </c>
      <c r="AD46" s="33">
        <v>8.3852543324208852</v>
      </c>
      <c r="AE46" s="33">
        <v>1.6309253536054613E-2</v>
      </c>
      <c r="AF46" s="33">
        <v>1.4478592747609351</v>
      </c>
      <c r="AG46" s="36" t="s">
        <v>86</v>
      </c>
    </row>
    <row r="47" spans="1:33" ht="21" x14ac:dyDescent="0.25">
      <c r="A47" s="8" t="s">
        <v>87</v>
      </c>
      <c r="B47" s="33" t="s">
        <v>63</v>
      </c>
      <c r="C47" s="6">
        <v>936.99059561128524</v>
      </c>
      <c r="D47" s="6">
        <v>1075.3623188405795</v>
      </c>
      <c r="E47" s="6">
        <v>1104.7368421052631</v>
      </c>
      <c r="F47" s="6">
        <v>1186.4734299516908</v>
      </c>
      <c r="G47" s="6">
        <v>1449</v>
      </c>
      <c r="H47" s="6">
        <v>1122</v>
      </c>
      <c r="I47" s="6">
        <v>987</v>
      </c>
      <c r="J47" s="6">
        <v>1367</v>
      </c>
      <c r="K47" s="6">
        <v>1403</v>
      </c>
      <c r="L47" s="6">
        <v>2006</v>
      </c>
      <c r="M47" s="6">
        <v>1741</v>
      </c>
      <c r="N47" s="6">
        <v>2938</v>
      </c>
      <c r="O47" s="6">
        <f>[1]Sheet1!N5</f>
        <v>3758</v>
      </c>
      <c r="P47" s="6">
        <f>[1]Sheet1!O5</f>
        <v>2950.3999999999996</v>
      </c>
      <c r="Q47" s="6">
        <f>[1]Sheet1!P5</f>
        <v>3032.4</v>
      </c>
      <c r="R47" s="6">
        <v>3153.5646469563762</v>
      </c>
      <c r="S47" s="6">
        <v>3172.2532358304679</v>
      </c>
      <c r="T47" s="6">
        <v>3677.8569055405442</v>
      </c>
      <c r="U47" s="6">
        <v>4021.6824374544753</v>
      </c>
      <c r="V47" s="6">
        <v>3688.2080629860857</v>
      </c>
      <c r="W47" s="6">
        <f>[1]Sheet1!V5</f>
        <v>4318.219296084133</v>
      </c>
      <c r="X47" s="6">
        <f>[1]Sheet1!W5</f>
        <v>4371.8539538262758</v>
      </c>
      <c r="Y47" s="6">
        <f>[1]Sheet1!X5</f>
        <v>4127.7282290913827</v>
      </c>
      <c r="Z47" s="6">
        <f>[1]Sheet1!Y5</f>
        <v>3782.7321014445806</v>
      </c>
      <c r="AA47" s="6">
        <f>[1]Sheet1!Z5</f>
        <v>3990.2725427216292</v>
      </c>
      <c r="AB47" s="6">
        <f>[1]Sheet1!AA5</f>
        <v>4546.1438396409421</v>
      </c>
      <c r="AC47" s="6">
        <v>5029.8853732868156</v>
      </c>
      <c r="AD47" s="6">
        <v>4715.727973166222</v>
      </c>
      <c r="AE47" s="6">
        <v>3894.8344114470115</v>
      </c>
      <c r="AF47" s="6">
        <v>3236.3551026418199</v>
      </c>
      <c r="AG47" s="9" t="s">
        <v>88</v>
      </c>
    </row>
    <row r="48" spans="1:33" ht="21" x14ac:dyDescent="0.25">
      <c r="A48" s="40" t="s">
        <v>89</v>
      </c>
      <c r="B48" s="33" t="s">
        <v>63</v>
      </c>
      <c r="C48" s="14">
        <v>645.4545454545455</v>
      </c>
      <c r="D48" s="14">
        <v>807.24637681159413</v>
      </c>
      <c r="E48" s="14">
        <v>868.42105263157896</v>
      </c>
      <c r="F48" s="14">
        <v>941.54589371980683</v>
      </c>
      <c r="G48" s="14">
        <v>939</v>
      </c>
      <c r="H48" s="14">
        <v>273</v>
      </c>
      <c r="I48" s="14">
        <v>290</v>
      </c>
      <c r="J48" s="14">
        <v>747</v>
      </c>
      <c r="K48" s="14">
        <v>1050</v>
      </c>
      <c r="L48" s="14">
        <v>1370</v>
      </c>
      <c r="M48" s="14">
        <v>722</v>
      </c>
      <c r="N48" s="14">
        <v>1616</v>
      </c>
      <c r="O48" s="14">
        <v>1779.7</v>
      </c>
      <c r="P48" s="14">
        <v>1548.6001000000001</v>
      </c>
      <c r="Q48" s="14">
        <v>1845.4</v>
      </c>
      <c r="R48" s="14">
        <v>2176.0436768517516</v>
      </c>
      <c r="S48" s="14">
        <v>2240.1396906826903</v>
      </c>
      <c r="T48" s="14">
        <v>2319.8760074258571</v>
      </c>
      <c r="U48" s="14">
        <v>2791.2432156012796</v>
      </c>
      <c r="V48" s="14">
        <f>V49+V50+V52-V51</f>
        <v>2891.4083205294301</v>
      </c>
      <c r="W48" s="14">
        <f t="shared" ref="W48" si="20">W49+W50+W52-W51</f>
        <v>3551.8748103722528</v>
      </c>
      <c r="X48" s="14">
        <f t="shared" ref="X48:AB48" si="21">X49+X50+X52-X51</f>
        <v>3651.4752895838428</v>
      </c>
      <c r="Y48" s="14">
        <f t="shared" si="21"/>
        <v>3462.8894794608896</v>
      </c>
      <c r="Z48" s="14">
        <f t="shared" si="21"/>
        <v>3290.5908918940149</v>
      </c>
      <c r="AA48" s="14">
        <f t="shared" si="21"/>
        <v>3526.2214825957526</v>
      </c>
      <c r="AB48" s="14">
        <f t="shared" si="21"/>
        <v>4224.749614650952</v>
      </c>
      <c r="AC48" s="14">
        <v>4685.0625670953277</v>
      </c>
      <c r="AD48" s="14">
        <v>4358.1012230871765</v>
      </c>
      <c r="AE48" s="14">
        <v>3080.9691964845833</v>
      </c>
      <c r="AF48" s="14">
        <v>-1280.0637509841913</v>
      </c>
      <c r="AG48" s="27" t="s">
        <v>90</v>
      </c>
    </row>
    <row r="49" spans="1:33" ht="21" x14ac:dyDescent="0.25">
      <c r="A49" s="37" t="s">
        <v>91</v>
      </c>
      <c r="B49" s="39" t="s">
        <v>63</v>
      </c>
      <c r="C49" s="33">
        <v>559.5611285266458</v>
      </c>
      <c r="D49" s="33">
        <v>688.98550724637676</v>
      </c>
      <c r="E49" s="33">
        <v>771.57894736842104</v>
      </c>
      <c r="F49" s="33">
        <v>827.536231884058</v>
      </c>
      <c r="G49" s="33">
        <v>828</v>
      </c>
      <c r="H49" s="33">
        <v>183</v>
      </c>
      <c r="I49" s="33">
        <v>213</v>
      </c>
      <c r="J49" s="33">
        <v>639</v>
      </c>
      <c r="K49" s="33">
        <v>904</v>
      </c>
      <c r="L49" s="33">
        <v>1125</v>
      </c>
      <c r="M49" s="33">
        <v>565</v>
      </c>
      <c r="N49" s="33">
        <v>1520</v>
      </c>
      <c r="O49" s="33">
        <f>[1]Sheet1!N9+[1]Sheet1!N12</f>
        <v>1409.8</v>
      </c>
      <c r="P49" s="33">
        <f>[1]Sheet1!O9+[1]Sheet1!O12</f>
        <v>1391.5001</v>
      </c>
      <c r="Q49" s="33">
        <f>[1]Sheet1!P9+[1]Sheet1!P12</f>
        <v>1673.2</v>
      </c>
      <c r="R49" s="33">
        <v>1969.5605275359219</v>
      </c>
      <c r="S49" s="33">
        <v>2057.6195377627728</v>
      </c>
      <c r="T49" s="33">
        <v>2287.6626788749568</v>
      </c>
      <c r="U49" s="33">
        <f>[1]Sheet1!T9+[1]Sheet1!T12</f>
        <v>2658.3396090349788</v>
      </c>
      <c r="V49" s="33">
        <f>[1]Sheet1!U9+[1]Sheet1!U12</f>
        <v>2653.49145427248</v>
      </c>
      <c r="W49" s="33">
        <f>[1]Sheet1!V9+[1]Sheet1!V12</f>
        <v>2958.4272799014061</v>
      </c>
      <c r="X49" s="33">
        <f>[1]Sheet1!W9+[1]Sheet1!W12</f>
        <v>3241.7330672200696</v>
      </c>
      <c r="Y49" s="33">
        <f>[1]Sheet1!X9+[1]Sheet1!X12</f>
        <v>3093.4670483519703</v>
      </c>
      <c r="Z49" s="33">
        <f>[1]Sheet1!Y9+[1]Sheet1!Y12</f>
        <v>2982.4825579766202</v>
      </c>
      <c r="AA49" s="33">
        <f>[1]Sheet1!Z9+[1]Sheet1!Z12</f>
        <v>3137.3000211480444</v>
      </c>
      <c r="AB49" s="33">
        <f>[1]Sheet1!AA9+[1]Sheet1!AA12</f>
        <v>3771.8089284732955</v>
      </c>
      <c r="AC49" s="33">
        <v>4293.0173066740836</v>
      </c>
      <c r="AD49" s="33">
        <v>3805.1487334909843</v>
      </c>
      <c r="AE49" s="33">
        <v>2650.0595754588612</v>
      </c>
      <c r="AF49" s="33">
        <v>450.47273187655344</v>
      </c>
      <c r="AG49" s="34" t="s">
        <v>92</v>
      </c>
    </row>
    <row r="50" spans="1:33" ht="21" x14ac:dyDescent="0.25">
      <c r="A50" s="37" t="s">
        <v>93</v>
      </c>
      <c r="B50" s="41" t="s">
        <v>63</v>
      </c>
      <c r="C50" s="33">
        <v>85.893416927899693</v>
      </c>
      <c r="D50" s="33">
        <v>118.26086956521739</v>
      </c>
      <c r="E50" s="33">
        <v>96.842105263157904</v>
      </c>
      <c r="F50" s="33">
        <v>114.0096618357488</v>
      </c>
      <c r="G50" s="33">
        <v>111</v>
      </c>
      <c r="H50" s="33">
        <v>92</v>
      </c>
      <c r="I50" s="33">
        <v>82</v>
      </c>
      <c r="J50" s="33">
        <v>124</v>
      </c>
      <c r="K50" s="33">
        <v>146</v>
      </c>
      <c r="L50" s="33">
        <v>245</v>
      </c>
      <c r="M50" s="33">
        <v>157</v>
      </c>
      <c r="N50" s="33">
        <v>122</v>
      </c>
      <c r="O50" s="33">
        <f>[1]Sheet1!N10</f>
        <v>486.2</v>
      </c>
      <c r="P50" s="33">
        <f>[1]Sheet1!O10</f>
        <v>283.60000000000002</v>
      </c>
      <c r="Q50" s="33">
        <f>[1]Sheet1!P10</f>
        <v>254.50000000000003</v>
      </c>
      <c r="R50" s="33">
        <v>220.03063534934896</v>
      </c>
      <c r="S50" s="33">
        <v>232.07921063385635</v>
      </c>
      <c r="T50" s="33">
        <v>254.36087713834644</v>
      </c>
      <c r="U50" s="33">
        <v>270.54041522674402</v>
      </c>
      <c r="V50" s="33">
        <f>[1]Sheet1!U10</f>
        <v>249.77481252289257</v>
      </c>
      <c r="W50" s="33">
        <f>[1]Sheet1!V10</f>
        <v>607.05714170586464</v>
      </c>
      <c r="X50" s="33">
        <f>[1]Sheet1!W10</f>
        <v>390.83166047407855</v>
      </c>
      <c r="Y50" s="33">
        <f>[1]Sheet1!X10</f>
        <v>430.34310002126011</v>
      </c>
      <c r="Z50" s="33">
        <f>[1]Sheet1!Y10</f>
        <v>355.72171661581069</v>
      </c>
      <c r="AA50" s="33">
        <f>[1]Sheet1!Z10</f>
        <v>374.59775195748614</v>
      </c>
      <c r="AB50" s="33">
        <f>[1]Sheet1!AA10</f>
        <v>402.4769697764408</v>
      </c>
      <c r="AC50" s="33">
        <v>458.09098296118748</v>
      </c>
      <c r="AD50" s="33">
        <v>433.2658682849829</v>
      </c>
      <c r="AE50" s="33">
        <v>344.30886924501198</v>
      </c>
      <c r="AF50" s="33">
        <v>105.09562239285793</v>
      </c>
      <c r="AG50" s="34" t="s">
        <v>94</v>
      </c>
    </row>
    <row r="51" spans="1:33" ht="21" x14ac:dyDescent="0.25">
      <c r="A51" s="37" t="s">
        <v>95</v>
      </c>
      <c r="B51" s="41"/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2</v>
      </c>
      <c r="I51" s="33">
        <v>5</v>
      </c>
      <c r="J51" s="33">
        <v>16</v>
      </c>
      <c r="K51" s="33">
        <v>0</v>
      </c>
      <c r="L51" s="33">
        <v>0</v>
      </c>
      <c r="M51" s="33">
        <v>0</v>
      </c>
      <c r="N51" s="33">
        <v>26</v>
      </c>
      <c r="O51" s="33">
        <f>[1]Sheet1!N13</f>
        <v>116.3</v>
      </c>
      <c r="P51" s="33">
        <f>[1]Sheet1!O13</f>
        <v>126.5</v>
      </c>
      <c r="Q51" s="33">
        <f>[1]Sheet1!P13</f>
        <v>82.300000000000011</v>
      </c>
      <c r="R51" s="33">
        <v>13.547486033519553</v>
      </c>
      <c r="S51" s="33">
        <v>49.559057713938707</v>
      </c>
      <c r="T51" s="33">
        <v>222.14754858744601</v>
      </c>
      <c r="U51" s="33">
        <v>137.63680866044308</v>
      </c>
      <c r="V51" s="33">
        <f>[1]Sheet1!U13</f>
        <v>68.210506408813245</v>
      </c>
      <c r="W51" s="33">
        <f>[1]Sheet1!V13</f>
        <v>97.412550992685098</v>
      </c>
      <c r="X51" s="33">
        <f>[1]Sheet1!W13</f>
        <v>53.093186321420646</v>
      </c>
      <c r="Y51" s="33">
        <f>[1]Sheet1!X13</f>
        <v>138.26233310334055</v>
      </c>
      <c r="Z51" s="33">
        <f>[1]Sheet1!Y13</f>
        <v>138.19579649230045</v>
      </c>
      <c r="AA51" s="33">
        <f>[1]Sheet1!Z13</f>
        <v>83.732130221510033</v>
      </c>
      <c r="AB51" s="33">
        <f>[1]Sheet1!AA13</f>
        <v>91.12930774009466</v>
      </c>
      <c r="AC51" s="33">
        <v>236.6419960817303</v>
      </c>
      <c r="AD51" s="33">
        <v>11.63235727706298</v>
      </c>
      <c r="AE51" s="33">
        <v>13.808088265259281</v>
      </c>
      <c r="AF51" s="33">
        <v>3590.2768143289745</v>
      </c>
      <c r="AG51" s="34" t="s">
        <v>96</v>
      </c>
    </row>
    <row r="52" spans="1:33" ht="21" x14ac:dyDescent="0.25">
      <c r="A52" s="37" t="s">
        <v>97</v>
      </c>
      <c r="B52" s="41" t="s">
        <v>63</v>
      </c>
      <c r="C52" s="14" t="s">
        <v>63</v>
      </c>
      <c r="D52" s="14" t="s">
        <v>63</v>
      </c>
      <c r="E52" s="14" t="s">
        <v>63</v>
      </c>
      <c r="F52" s="14" t="s">
        <v>63</v>
      </c>
      <c r="G52" s="14" t="s">
        <v>63</v>
      </c>
      <c r="H52" s="14" t="s">
        <v>63</v>
      </c>
      <c r="I52" s="14" t="s">
        <v>63</v>
      </c>
      <c r="J52" s="14" t="s">
        <v>63</v>
      </c>
      <c r="K52" s="14" t="s">
        <v>63</v>
      </c>
      <c r="L52" s="14" t="s">
        <v>63</v>
      </c>
      <c r="M52" s="14" t="s">
        <v>63</v>
      </c>
      <c r="N52" s="14" t="s">
        <v>63</v>
      </c>
      <c r="O52" s="14" t="s">
        <v>63</v>
      </c>
      <c r="P52" s="14" t="s">
        <v>63</v>
      </c>
      <c r="Q52" s="14" t="s">
        <v>63</v>
      </c>
      <c r="R52" s="14" t="s">
        <v>63</v>
      </c>
      <c r="S52" s="14" t="s">
        <v>63</v>
      </c>
      <c r="T52" s="14" t="s">
        <v>63</v>
      </c>
      <c r="U52" s="14" t="s">
        <v>63</v>
      </c>
      <c r="V52" s="33">
        <f>[1]Sheet1!U11</f>
        <v>56.352560142870587</v>
      </c>
      <c r="W52" s="33">
        <f>[1]Sheet1!V11</f>
        <v>83.802939757667602</v>
      </c>
      <c r="X52" s="33">
        <f>[1]Sheet1!W11</f>
        <v>72.003748211115067</v>
      </c>
      <c r="Y52" s="33">
        <f>[1]Sheet1!X11</f>
        <v>77.341664190999921</v>
      </c>
      <c r="Z52" s="33">
        <f>[1]Sheet1!Y11</f>
        <v>90.58241379388447</v>
      </c>
      <c r="AA52" s="33">
        <f>[1]Sheet1!Z11</f>
        <v>98.055839711731849</v>
      </c>
      <c r="AB52" s="33">
        <f>[1]Sheet1!AA11</f>
        <v>141.59302414131105</v>
      </c>
      <c r="AC52" s="33">
        <v>170.59627354178721</v>
      </c>
      <c r="AD52" s="33">
        <v>131.31897858827236</v>
      </c>
      <c r="AE52" s="33">
        <v>100.40884004596944</v>
      </c>
      <c r="AF52" s="33">
        <v>1754.6447090753718</v>
      </c>
      <c r="AG52" s="34" t="s">
        <v>98</v>
      </c>
    </row>
    <row r="53" spans="1:33" ht="21" x14ac:dyDescent="0.25">
      <c r="A53" s="40" t="s">
        <v>99</v>
      </c>
      <c r="B53" s="42" t="s">
        <v>63</v>
      </c>
      <c r="C53" s="14">
        <v>291.5360501567398</v>
      </c>
      <c r="D53" s="14">
        <v>268.1159420289855</v>
      </c>
      <c r="E53" s="14">
        <v>236.31578947368422</v>
      </c>
      <c r="F53" s="14">
        <v>244.92753623188406</v>
      </c>
      <c r="G53" s="14">
        <v>510</v>
      </c>
      <c r="H53" s="14">
        <v>849</v>
      </c>
      <c r="I53" s="14">
        <v>697</v>
      </c>
      <c r="J53" s="14">
        <v>620</v>
      </c>
      <c r="K53" s="14">
        <v>353</v>
      </c>
      <c r="L53" s="14">
        <v>636</v>
      </c>
      <c r="M53" s="14">
        <v>1019</v>
      </c>
      <c r="N53" s="14">
        <v>1322</v>
      </c>
      <c r="O53" s="14">
        <f t="shared" ref="O53:Q53" si="22">O54+O55</f>
        <v>1978.1</v>
      </c>
      <c r="P53" s="14">
        <f t="shared" si="22"/>
        <v>1401.8</v>
      </c>
      <c r="Q53" s="14">
        <f t="shared" si="22"/>
        <v>1187</v>
      </c>
      <c r="R53" s="14">
        <v>977.52097010462444</v>
      </c>
      <c r="S53" s="14">
        <v>932.11354514777781</v>
      </c>
      <c r="T53" s="14">
        <v>1357.9808981146873</v>
      </c>
      <c r="U53" s="14">
        <v>1230.4392218531957</v>
      </c>
      <c r="V53" s="14">
        <v>796.79974245665539</v>
      </c>
      <c r="W53" s="14">
        <f>W54+W55</f>
        <v>766.34448571188068</v>
      </c>
      <c r="X53" s="14">
        <f t="shared" ref="X53:AA53" si="23">X54+X55</f>
        <v>720.37866424243236</v>
      </c>
      <c r="Y53" s="14">
        <f t="shared" si="23"/>
        <v>664.83874963049198</v>
      </c>
      <c r="Z53" s="14">
        <f t="shared" si="23"/>
        <v>492.14120955056467</v>
      </c>
      <c r="AA53" s="14">
        <f t="shared" si="23"/>
        <v>464.05106012587652</v>
      </c>
      <c r="AB53" s="14">
        <f t="shared" ref="AB53" si="24">AB54+AB55</f>
        <v>321.39422498998977</v>
      </c>
      <c r="AC53" s="14">
        <v>344.82280619148742</v>
      </c>
      <c r="AD53" s="14">
        <v>357.62675007904568</v>
      </c>
      <c r="AE53" s="14">
        <v>813.86521496242801</v>
      </c>
      <c r="AF53" s="14">
        <v>0</v>
      </c>
      <c r="AG53" s="27" t="s">
        <v>100</v>
      </c>
    </row>
    <row r="54" spans="1:33" ht="21" x14ac:dyDescent="0.25">
      <c r="A54" s="37" t="s">
        <v>101</v>
      </c>
      <c r="B54" s="14" t="s">
        <v>63</v>
      </c>
      <c r="C54" s="33">
        <v>49.21630094043887</v>
      </c>
      <c r="D54" s="33">
        <v>5.7971014492753623</v>
      </c>
      <c r="E54" s="33">
        <v>0.52631578947368418</v>
      </c>
      <c r="F54" s="33">
        <v>5.5555555555555562</v>
      </c>
      <c r="G54" s="33">
        <v>54</v>
      </c>
      <c r="H54" s="33">
        <v>531</v>
      </c>
      <c r="I54" s="33">
        <v>468</v>
      </c>
      <c r="J54" s="33">
        <v>261</v>
      </c>
      <c r="K54" s="33">
        <v>353</v>
      </c>
      <c r="L54" s="33">
        <v>349</v>
      </c>
      <c r="M54" s="33">
        <v>738</v>
      </c>
      <c r="N54" s="33">
        <v>1012</v>
      </c>
      <c r="O54" s="33">
        <f>[1]Sheet1!N15</f>
        <v>1763.1</v>
      </c>
      <c r="P54" s="33">
        <f>[1]Sheet1!O15</f>
        <v>1355</v>
      </c>
      <c r="Q54" s="33">
        <f>[1]Sheet1!P15</f>
        <v>1108.2</v>
      </c>
      <c r="R54" s="33">
        <v>808.73831618394911</v>
      </c>
      <c r="S54" s="33">
        <v>777.09111933546581</v>
      </c>
      <c r="T54" s="33">
        <v>1251.1994150109617</v>
      </c>
      <c r="U54" s="33">
        <v>1029.4359466092837</v>
      </c>
      <c r="V54" s="33">
        <v>707.13239797715175</v>
      </c>
      <c r="W54" s="33">
        <v>607.98933947721355</v>
      </c>
      <c r="X54" s="33">
        <f>[1]Sheet1!W15</f>
        <v>545.36543709477269</v>
      </c>
      <c r="Y54" s="33">
        <f>[1]Sheet1!X15</f>
        <v>506.43319425748928</v>
      </c>
      <c r="Z54" s="33">
        <f>[1]Sheet1!Y15</f>
        <v>495.8831157002686</v>
      </c>
      <c r="AA54" s="33">
        <f>[1]Sheet1!Z15</f>
        <v>345.94174397089091</v>
      </c>
      <c r="AB54" s="33">
        <f>[1]Sheet1!AA15</f>
        <v>189.36456638205487</v>
      </c>
      <c r="AC54" s="33">
        <v>239.89506589726048</v>
      </c>
      <c r="AD54" s="33">
        <v>205.48560834301136</v>
      </c>
      <c r="AE54" s="33">
        <v>682.89121405449134</v>
      </c>
      <c r="AF54" s="33">
        <v>0</v>
      </c>
      <c r="AG54" s="34" t="s">
        <v>102</v>
      </c>
    </row>
    <row r="55" spans="1:33" ht="21" x14ac:dyDescent="0.25">
      <c r="A55" s="37" t="s">
        <v>103</v>
      </c>
      <c r="B55" s="11" t="s">
        <v>63</v>
      </c>
      <c r="C55" s="33">
        <v>242.31974921630095</v>
      </c>
      <c r="D55" s="33">
        <v>262.31884057971013</v>
      </c>
      <c r="E55" s="33">
        <v>235.78947368421055</v>
      </c>
      <c r="F55" s="33">
        <v>239.37198067632852</v>
      </c>
      <c r="G55" s="33">
        <v>456</v>
      </c>
      <c r="H55" s="33">
        <v>318</v>
      </c>
      <c r="I55" s="33">
        <v>229</v>
      </c>
      <c r="J55" s="33">
        <v>359</v>
      </c>
      <c r="K55" s="33">
        <v>0</v>
      </c>
      <c r="L55" s="33">
        <v>287</v>
      </c>
      <c r="M55" s="33">
        <v>281</v>
      </c>
      <c r="N55" s="33">
        <v>310</v>
      </c>
      <c r="O55" s="33">
        <f>[1]Sheet1!N16</f>
        <v>215</v>
      </c>
      <c r="P55" s="33">
        <f>[1]Sheet1!O16</f>
        <v>46.8</v>
      </c>
      <c r="Q55" s="33">
        <f>[1]Sheet1!P16</f>
        <v>78.8</v>
      </c>
      <c r="R55" s="33">
        <v>168.78265392067536</v>
      </c>
      <c r="S55" s="33">
        <v>155.02242581231206</v>
      </c>
      <c r="T55" s="33">
        <v>106.78148310372561</v>
      </c>
      <c r="U55" s="33">
        <v>201.00327524391201</v>
      </c>
      <c r="V55" s="33">
        <v>89.667344479503669</v>
      </c>
      <c r="W55" s="33">
        <v>158.35514623466707</v>
      </c>
      <c r="X55" s="33">
        <f>[1]Sheet1!W16</f>
        <v>175.01322714765971</v>
      </c>
      <c r="Y55" s="33">
        <f>[1]Sheet1!X16</f>
        <v>158.40555537300273</v>
      </c>
      <c r="Z55" s="33">
        <f>[1]Sheet1!Y16</f>
        <v>-3.7419061497039632</v>
      </c>
      <c r="AA55" s="33">
        <f>[1]Sheet1!Z16</f>
        <v>118.10931615498561</v>
      </c>
      <c r="AB55" s="33">
        <f>[1]Sheet1!AA16</f>
        <v>132.02965860793486</v>
      </c>
      <c r="AC55" s="33">
        <v>104.92774029422694</v>
      </c>
      <c r="AD55" s="33">
        <v>152.14114173603434</v>
      </c>
      <c r="AE55" s="33">
        <v>130.97400090793664</v>
      </c>
      <c r="AF55" s="33">
        <v>0</v>
      </c>
      <c r="AG55" s="34" t="s">
        <v>104</v>
      </c>
    </row>
    <row r="56" spans="1:33" ht="21" x14ac:dyDescent="0.25">
      <c r="A56" s="8" t="s">
        <v>105</v>
      </c>
      <c r="B56" s="33" t="s">
        <v>63</v>
      </c>
      <c r="C56" s="6">
        <v>-135.10971786833875</v>
      </c>
      <c r="D56" s="6">
        <v>-54.78260869565247</v>
      </c>
      <c r="E56" s="6">
        <v>29.999999999999773</v>
      </c>
      <c r="F56" s="6">
        <v>4.5893719806763329</v>
      </c>
      <c r="G56" s="6">
        <v>-218.96078431372553</v>
      </c>
      <c r="H56" s="6">
        <v>-313</v>
      </c>
      <c r="I56" s="6">
        <v>-259</v>
      </c>
      <c r="J56" s="6">
        <v>-268</v>
      </c>
      <c r="K56" s="6">
        <v>-125</v>
      </c>
      <c r="L56" s="6">
        <v>-275</v>
      </c>
      <c r="M56" s="6">
        <v>34</v>
      </c>
      <c r="N56" s="6">
        <v>61</v>
      </c>
      <c r="O56" s="6">
        <f>O47-O35</f>
        <v>270.29999999999973</v>
      </c>
      <c r="P56" s="6">
        <f>P47-P35</f>
        <v>-425.50000000000045</v>
      </c>
      <c r="Q56" s="6">
        <f>Q47-Q35</f>
        <v>-167.67000000000053</v>
      </c>
      <c r="R56" s="6">
        <v>-103.31150565504913</v>
      </c>
      <c r="S56" s="6">
        <v>-85.902051065630531</v>
      </c>
      <c r="T56" s="6">
        <v>258.73179806212238</v>
      </c>
      <c r="U56" s="6">
        <v>414.811299660641</v>
      </c>
      <c r="V56" s="6">
        <v>66.779369150633102</v>
      </c>
      <c r="W56" s="6">
        <f t="shared" ref="W56:AB56" si="25">W47-W35</f>
        <v>440.03263199432786</v>
      </c>
      <c r="X56" s="6">
        <f t="shared" si="25"/>
        <v>562.98000992883544</v>
      </c>
      <c r="Y56" s="6">
        <f t="shared" si="25"/>
        <v>446.9677705997633</v>
      </c>
      <c r="Z56" s="6">
        <f t="shared" si="25"/>
        <v>88.220639382052468</v>
      </c>
      <c r="AA56" s="6">
        <f t="shared" si="25"/>
        <v>15.528639110064432</v>
      </c>
      <c r="AB56" s="6">
        <f t="shared" si="25"/>
        <v>498.00309653441536</v>
      </c>
      <c r="AC56" s="6">
        <v>344.82280619148787</v>
      </c>
      <c r="AD56" s="6">
        <v>359.99087572381177</v>
      </c>
      <c r="AE56" s="6">
        <v>730.12383342924068</v>
      </c>
      <c r="AF56" s="6">
        <v>2106.5914595711583</v>
      </c>
      <c r="AG56" s="9" t="s">
        <v>106</v>
      </c>
    </row>
    <row r="57" spans="1:33" ht="21" x14ac:dyDescent="0.25">
      <c r="A57" s="8" t="s">
        <v>107</v>
      </c>
      <c r="B57" s="6">
        <v>96.270330191773354</v>
      </c>
      <c r="C57" s="6">
        <v>258.21554107063093</v>
      </c>
      <c r="D57" s="6">
        <v>403.33216501790298</v>
      </c>
      <c r="E57" s="6">
        <v>548.30309033309402</v>
      </c>
      <c r="F57" s="6">
        <v>648.45787058352607</v>
      </c>
      <c r="G57" s="6">
        <v>862.96974280000006</v>
      </c>
      <c r="H57" s="6">
        <v>872.64901699999996</v>
      </c>
      <c r="I57" s="6">
        <v>749.07036432000007</v>
      </c>
      <c r="J57" s="6">
        <v>849.69262093999998</v>
      </c>
      <c r="K57" s="6">
        <v>1002.193</v>
      </c>
      <c r="L57" s="6">
        <v>1196.8599999999999</v>
      </c>
      <c r="M57" s="6">
        <v>1091.98</v>
      </c>
      <c r="N57" s="6">
        <v>1451.37</v>
      </c>
      <c r="O57" s="6">
        <v>1557.41</v>
      </c>
      <c r="P57" s="6">
        <v>1736.1</v>
      </c>
      <c r="Q57" s="6">
        <v>1882.835</v>
      </c>
      <c r="R57" s="6">
        <v>2212.8999999999996</v>
      </c>
      <c r="S57" s="6">
        <v>2482.6000000000004</v>
      </c>
      <c r="T57" s="6">
        <v>2376.3000000000002</v>
      </c>
      <c r="U57" s="6">
        <v>2216.9</v>
      </c>
      <c r="V57" s="6">
        <v>2537.2999999999997</v>
      </c>
      <c r="W57" s="6">
        <v>2483.6999999999998</v>
      </c>
      <c r="X57" s="6">
        <v>2543</v>
      </c>
      <c r="Y57" s="6">
        <v>2369.5</v>
      </c>
      <c r="Z57" s="6">
        <v>2795.1</v>
      </c>
      <c r="AA57" s="6">
        <v>3649.2</v>
      </c>
      <c r="AB57" s="6">
        <v>3848.1</v>
      </c>
      <c r="AC57" s="6">
        <v>3542.69</v>
      </c>
      <c r="AD57" s="6">
        <v>3782.33</v>
      </c>
      <c r="AE57" s="6">
        <v>4204.29</v>
      </c>
      <c r="AF57" s="43">
        <v>4788.76</v>
      </c>
      <c r="AG57" s="9" t="s">
        <v>108</v>
      </c>
    </row>
    <row r="58" spans="1:33" ht="21.75" thickBot="1" x14ac:dyDescent="0.3">
      <c r="A58" s="44" t="s">
        <v>109</v>
      </c>
      <c r="B58" s="45">
        <v>2.9325676310397633</v>
      </c>
      <c r="C58" s="45">
        <v>7.5731916081250263</v>
      </c>
      <c r="D58" s="45">
        <v>10.727489893555587</v>
      </c>
      <c r="E58" s="45">
        <v>13.479106404766558</v>
      </c>
      <c r="F58" s="45">
        <v>15.182100360168713</v>
      </c>
      <c r="G58" s="45">
        <v>20.005789660608308</v>
      </c>
      <c r="H58" s="45">
        <v>21.796064065739191</v>
      </c>
      <c r="I58" s="45">
        <v>21.066155698295745</v>
      </c>
      <c r="J58" s="45">
        <v>21.413624519657258</v>
      </c>
      <c r="K58" s="45">
        <v>23.149611937540424</v>
      </c>
      <c r="L58" s="45">
        <v>24.770478910550931</v>
      </c>
      <c r="M58" s="45">
        <v>22.239465591332149</v>
      </c>
      <c r="N58" s="45">
        <v>26.360746848777652</v>
      </c>
      <c r="O58" s="45">
        <v>23.337229339926576</v>
      </c>
      <c r="P58" s="45">
        <v>23.886244187006408</v>
      </c>
      <c r="Q58" s="45">
        <v>21.124356284569902</v>
      </c>
      <c r="R58" s="45">
        <v>21.144915626731891</v>
      </c>
      <c r="S58" s="45">
        <v>22.010035994822424</v>
      </c>
      <c r="T58" s="45">
        <v>19.046970182750883</v>
      </c>
      <c r="U58" s="45">
        <v>17.43448991789613</v>
      </c>
      <c r="V58" s="45">
        <v>20.02130513690523</v>
      </c>
      <c r="W58" s="45">
        <v>18.539086817296283</v>
      </c>
      <c r="X58" s="45">
        <f t="shared" ref="X58:AB58" si="26">X57/X14*100</f>
        <v>15.767609126984128</v>
      </c>
      <c r="Y58" s="45">
        <f t="shared" si="26"/>
        <v>14.557708612363761</v>
      </c>
      <c r="Z58" s="45">
        <f t="shared" si="26"/>
        <v>16.31365453643447</v>
      </c>
      <c r="AA58" s="45">
        <f t="shared" si="26"/>
        <v>23.495174385289442</v>
      </c>
      <c r="AB58" s="45">
        <f t="shared" si="26"/>
        <v>21.249654867745317</v>
      </c>
      <c r="AC58" s="45">
        <v>18.484725157183483</v>
      </c>
      <c r="AD58" s="45">
        <v>20.296805490713762</v>
      </c>
      <c r="AE58" s="45">
        <v>26.249086901959807</v>
      </c>
      <c r="AF58" s="96">
        <v>27.894985175131499</v>
      </c>
      <c r="AG58" s="46" t="s">
        <v>110</v>
      </c>
    </row>
    <row r="59" spans="1:33" ht="21.75" thickBot="1" x14ac:dyDescent="0.3">
      <c r="A59" s="21" t="s">
        <v>111</v>
      </c>
      <c r="B59" s="22"/>
      <c r="C59" s="22"/>
      <c r="D59" s="22"/>
      <c r="E59" s="22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4"/>
      <c r="AG59" s="47" t="s">
        <v>112</v>
      </c>
    </row>
    <row r="60" spans="1:33" ht="21" x14ac:dyDescent="0.25">
      <c r="A60" s="4" t="s">
        <v>113</v>
      </c>
      <c r="B60" s="48" t="s">
        <v>63</v>
      </c>
      <c r="C60" s="5">
        <v>2200.3499578300002</v>
      </c>
      <c r="D60" s="5">
        <v>2907.5457316597003</v>
      </c>
      <c r="E60" s="5">
        <v>3336.6512008350001</v>
      </c>
      <c r="F60" s="5">
        <v>3857.3961096309995</v>
      </c>
      <c r="G60" s="5">
        <v>4594.197284765999</v>
      </c>
      <c r="H60" s="5">
        <v>4422.6579933779994</v>
      </c>
      <c r="I60" s="5">
        <v>4268.7605696519995</v>
      </c>
      <c r="J60" s="5">
        <v>4728.99568</v>
      </c>
      <c r="K60" s="5">
        <v>5113.58</v>
      </c>
      <c r="L60" s="5">
        <v>5601.42</v>
      </c>
      <c r="M60" s="5">
        <v>5768.9511350000002</v>
      </c>
      <c r="N60" s="5">
        <v>7004.0934459999989</v>
      </c>
      <c r="O60" s="5">
        <v>7636.2867970000007</v>
      </c>
      <c r="P60" s="5">
        <v>8084.006335</v>
      </c>
      <c r="Q60" s="5">
        <v>8794.7391920000009</v>
      </c>
      <c r="R60" s="5">
        <v>9337.3885370000007</v>
      </c>
      <c r="S60" s="5">
        <v>10051.877221999999</v>
      </c>
      <c r="T60" s="5">
        <v>11190.663809999998</v>
      </c>
      <c r="U60" s="5">
        <v>11815.421419999999</v>
      </c>
      <c r="V60" s="5">
        <v>12599.872767999999</v>
      </c>
      <c r="W60" s="5">
        <v>14196.386600000002</v>
      </c>
      <c r="X60" s="5">
        <v>15850.216974999999</v>
      </c>
      <c r="Y60" s="5">
        <v>16124.916924000001</v>
      </c>
      <c r="Z60" s="5">
        <v>17921.554139999997</v>
      </c>
      <c r="AA60" s="5">
        <v>19886.160903000004</v>
      </c>
      <c r="AB60" s="6">
        <v>21672.983262330003</v>
      </c>
      <c r="AC60" s="6">
        <v>21406.858005239999</v>
      </c>
      <c r="AD60" s="6">
        <v>22797.896374377357</v>
      </c>
      <c r="AE60" s="6">
        <v>24512.792215468162</v>
      </c>
      <c r="AF60" s="6">
        <v>28190.448238679997</v>
      </c>
      <c r="AG60" s="26" t="s">
        <v>114</v>
      </c>
    </row>
    <row r="61" spans="1:33" ht="21" x14ac:dyDescent="0.25">
      <c r="A61" s="13" t="s">
        <v>115</v>
      </c>
      <c r="B61" s="14" t="s">
        <v>63</v>
      </c>
      <c r="C61" s="14">
        <v>1707.4577380000001</v>
      </c>
      <c r="D61" s="14">
        <v>2066.6689769999998</v>
      </c>
      <c r="E61" s="14">
        <v>2390.4887399999998</v>
      </c>
      <c r="F61" s="14">
        <v>2832.0060060000001</v>
      </c>
      <c r="G61" s="14">
        <v>3470.130224</v>
      </c>
      <c r="H61" s="14">
        <v>3349.9408139500001</v>
      </c>
      <c r="I61" s="14">
        <v>3275.4954223</v>
      </c>
      <c r="J61" s="14">
        <v>3558.8676</v>
      </c>
      <c r="K61" s="14">
        <v>3869.5199999999995</v>
      </c>
      <c r="L61" s="14">
        <v>4105.57</v>
      </c>
      <c r="M61" s="14">
        <v>4125.6280429999997</v>
      </c>
      <c r="N61" s="14">
        <v>5000.6954159999996</v>
      </c>
      <c r="O61" s="14">
        <v>5715.9859580000002</v>
      </c>
      <c r="P61" s="14">
        <v>5978.5710940000008</v>
      </c>
      <c r="Q61" s="14">
        <v>6630.523717</v>
      </c>
      <c r="R61" s="14">
        <v>6777.0053480000006</v>
      </c>
      <c r="S61" s="14">
        <v>7241.550354</v>
      </c>
      <c r="T61" s="14">
        <v>8022.336209000001</v>
      </c>
      <c r="U61" s="14">
        <v>8625.8334369999993</v>
      </c>
      <c r="V61" s="14">
        <v>9309.5819680000004</v>
      </c>
      <c r="W61" s="14">
        <v>10268.214177999998</v>
      </c>
      <c r="X61" s="14">
        <v>11588.827883</v>
      </c>
      <c r="Y61" s="14">
        <v>11792.425904</v>
      </c>
      <c r="Z61" s="14">
        <v>12865.307856000001</v>
      </c>
      <c r="AA61" s="14">
        <v>14605.940586000001</v>
      </c>
      <c r="AB61" s="14">
        <v>15947.034346860002</v>
      </c>
      <c r="AC61" s="14">
        <v>15925.367823240002</v>
      </c>
      <c r="AD61" s="14">
        <v>17008.694094767507</v>
      </c>
      <c r="AE61" s="14">
        <v>18217.121862153192</v>
      </c>
      <c r="AF61" s="14">
        <v>21307.730360729998</v>
      </c>
      <c r="AG61" s="27" t="s">
        <v>116</v>
      </c>
    </row>
    <row r="62" spans="1:33" ht="21" x14ac:dyDescent="0.25">
      <c r="A62" s="13" t="s">
        <v>117</v>
      </c>
      <c r="B62" s="14" t="s">
        <v>63</v>
      </c>
      <c r="C62" s="14">
        <v>401.69976159999999</v>
      </c>
      <c r="D62" s="14">
        <v>578.187177443</v>
      </c>
      <c r="E62" s="14">
        <v>776.71282831999997</v>
      </c>
      <c r="F62" s="14">
        <v>967.12391046700009</v>
      </c>
      <c r="G62" s="14">
        <v>1280.2072821000002</v>
      </c>
      <c r="H62" s="14">
        <v>1184.8500615</v>
      </c>
      <c r="I62" s="14">
        <v>944.72337879999998</v>
      </c>
      <c r="J62" s="14">
        <v>1062.1828</v>
      </c>
      <c r="K62" s="14">
        <v>1421.92</v>
      </c>
      <c r="L62" s="14">
        <v>1787.94</v>
      </c>
      <c r="M62" s="14">
        <v>1843.381727</v>
      </c>
      <c r="N62" s="14">
        <v>1705.1679949999998</v>
      </c>
      <c r="O62" s="14">
        <v>1828.1824080000001</v>
      </c>
      <c r="P62" s="14">
        <v>2234.2108490000001</v>
      </c>
      <c r="Q62" s="14">
        <v>2885.9173230000001</v>
      </c>
      <c r="R62" s="14">
        <v>3550.6967340000001</v>
      </c>
      <c r="S62" s="14">
        <v>4199.2523700000002</v>
      </c>
      <c r="T62" s="14">
        <v>4480.106409</v>
      </c>
      <c r="U62" s="14">
        <v>4895.0907349999998</v>
      </c>
      <c r="V62" s="14">
        <v>5824.7592540000005</v>
      </c>
      <c r="W62" s="14">
        <v>6871.9066890000013</v>
      </c>
      <c r="X62" s="14">
        <v>8025.9788713845173</v>
      </c>
      <c r="Y62" s="14">
        <v>8432.267514000001</v>
      </c>
      <c r="Z62" s="14">
        <v>9035.224548000002</v>
      </c>
      <c r="AA62" s="14">
        <v>10078.739810999999</v>
      </c>
      <c r="AB62" s="14">
        <v>10747.174566230002</v>
      </c>
      <c r="AC62" s="14">
        <v>11045.032780208599</v>
      </c>
      <c r="AD62" s="14">
        <v>11982.885426523402</v>
      </c>
      <c r="AE62" s="14">
        <v>11947.223262977937</v>
      </c>
      <c r="AF62" s="14">
        <v>12587.611597290001</v>
      </c>
      <c r="AG62" s="27" t="s">
        <v>118</v>
      </c>
    </row>
    <row r="63" spans="1:33" ht="21" x14ac:dyDescent="0.25">
      <c r="A63" s="35" t="s">
        <v>119</v>
      </c>
      <c r="B63" s="14" t="s">
        <v>63</v>
      </c>
      <c r="C63" s="11">
        <v>21.943234</v>
      </c>
      <c r="D63" s="11">
        <v>62.923359000000005</v>
      </c>
      <c r="E63" s="11">
        <v>85.67187100000001</v>
      </c>
      <c r="F63" s="11">
        <v>98.024361999999996</v>
      </c>
      <c r="G63" s="11">
        <v>416.67359380000005</v>
      </c>
      <c r="H63" s="11">
        <v>363.64702800000003</v>
      </c>
      <c r="I63" s="11">
        <v>139.55480832000001</v>
      </c>
      <c r="J63" s="11">
        <v>248.61568</v>
      </c>
      <c r="K63" s="11">
        <v>414.09000000000003</v>
      </c>
      <c r="L63" s="11">
        <v>592.24</v>
      </c>
      <c r="M63" s="11">
        <v>485.96118000000001</v>
      </c>
      <c r="N63" s="11">
        <v>424.77579700000001</v>
      </c>
      <c r="O63" s="11">
        <v>532.66512299999999</v>
      </c>
      <c r="P63" s="11">
        <v>637.39691400000004</v>
      </c>
      <c r="Q63" s="11">
        <v>837.25110999999993</v>
      </c>
      <c r="R63" s="11">
        <v>1101.071171</v>
      </c>
      <c r="S63" s="11">
        <v>1407.42535</v>
      </c>
      <c r="T63" s="11">
        <v>1373.248141</v>
      </c>
      <c r="U63" s="11">
        <v>1239.8320839999999</v>
      </c>
      <c r="V63" s="11">
        <v>1452.6113580000001</v>
      </c>
      <c r="W63" s="11">
        <v>1418.780209</v>
      </c>
      <c r="X63" s="11">
        <v>1476.016975898556</v>
      </c>
      <c r="Y63" s="11">
        <v>1316.7839140000001</v>
      </c>
      <c r="Z63" s="11">
        <v>1557.437903</v>
      </c>
      <c r="AA63" s="11">
        <v>2205.3702549999998</v>
      </c>
      <c r="AB63" s="11">
        <v>2466.8980250300001</v>
      </c>
      <c r="AC63" s="11">
        <v>2193.5916246422512</v>
      </c>
      <c r="AD63" s="11">
        <v>2431.1277886856928</v>
      </c>
      <c r="AE63" s="11">
        <v>2819.4257330036094</v>
      </c>
      <c r="AF63" s="11">
        <v>3352.6697300199999</v>
      </c>
      <c r="AG63" s="49" t="s">
        <v>120</v>
      </c>
    </row>
    <row r="64" spans="1:33" ht="21.75" thickBot="1" x14ac:dyDescent="0.3">
      <c r="A64" s="50" t="s">
        <v>121</v>
      </c>
      <c r="B64" s="20" t="s">
        <v>63</v>
      </c>
      <c r="C64" s="45">
        <f t="shared" ref="C64:W64" si="27">C62-C63</f>
        <v>379.75652759999997</v>
      </c>
      <c r="D64" s="45">
        <f t="shared" si="27"/>
        <v>515.26381844299999</v>
      </c>
      <c r="E64" s="45">
        <f t="shared" si="27"/>
        <v>691.04095731999996</v>
      </c>
      <c r="F64" s="45">
        <f t="shared" si="27"/>
        <v>869.09954846700009</v>
      </c>
      <c r="G64" s="45">
        <f t="shared" si="27"/>
        <v>863.53368830000011</v>
      </c>
      <c r="H64" s="45">
        <f t="shared" si="27"/>
        <v>821.20303349999995</v>
      </c>
      <c r="I64" s="45">
        <f t="shared" si="27"/>
        <v>805.16857047999997</v>
      </c>
      <c r="J64" s="45">
        <f t="shared" si="27"/>
        <v>813.56712000000005</v>
      </c>
      <c r="K64" s="45">
        <f t="shared" si="27"/>
        <v>1007.83</v>
      </c>
      <c r="L64" s="45">
        <f t="shared" si="27"/>
        <v>1195.7</v>
      </c>
      <c r="M64" s="45">
        <f t="shared" si="27"/>
        <v>1357.4205469999999</v>
      </c>
      <c r="N64" s="45">
        <f t="shared" si="27"/>
        <v>1280.3921979999998</v>
      </c>
      <c r="O64" s="45">
        <f t="shared" si="27"/>
        <v>1295.5172850000001</v>
      </c>
      <c r="P64" s="45">
        <f t="shared" si="27"/>
        <v>1596.8139350000001</v>
      </c>
      <c r="Q64" s="45">
        <f t="shared" si="27"/>
        <v>2048.6662130000004</v>
      </c>
      <c r="R64" s="45">
        <f t="shared" si="27"/>
        <v>2449.6255630000001</v>
      </c>
      <c r="S64" s="45">
        <f t="shared" si="27"/>
        <v>2791.8270200000002</v>
      </c>
      <c r="T64" s="45">
        <f t="shared" si="27"/>
        <v>3106.858268</v>
      </c>
      <c r="U64" s="45">
        <f t="shared" si="27"/>
        <v>3655.2586510000001</v>
      </c>
      <c r="V64" s="45">
        <f t="shared" si="27"/>
        <v>4372.1478960000004</v>
      </c>
      <c r="W64" s="45">
        <f t="shared" si="27"/>
        <v>5453.1264800000008</v>
      </c>
      <c r="X64" s="45">
        <v>6549.9618954859616</v>
      </c>
      <c r="Y64" s="45">
        <v>7115.4836000000005</v>
      </c>
      <c r="Z64" s="45">
        <v>7477.786645000001</v>
      </c>
      <c r="AA64" s="45">
        <v>7873.3695560000006</v>
      </c>
      <c r="AB64" s="11">
        <v>8280.2765412000008</v>
      </c>
      <c r="AC64" s="11">
        <v>8851.4411555663482</v>
      </c>
      <c r="AD64" s="11">
        <v>9551.7576378377089</v>
      </c>
      <c r="AE64" s="11">
        <v>9127.7975299743284</v>
      </c>
      <c r="AF64" s="11">
        <v>9234.9418672700012</v>
      </c>
      <c r="AG64" s="51" t="s">
        <v>122</v>
      </c>
    </row>
    <row r="65" spans="1:36" ht="21.75" thickBot="1" x14ac:dyDescent="0.3">
      <c r="A65" s="21" t="s">
        <v>123</v>
      </c>
      <c r="B65" s="52"/>
      <c r="C65" s="52"/>
      <c r="D65" s="52"/>
      <c r="E65" s="52"/>
      <c r="F65" s="53"/>
      <c r="G65" s="54"/>
      <c r="H65" s="54"/>
      <c r="I65" s="54"/>
      <c r="J65" s="54"/>
      <c r="K65" s="54"/>
      <c r="L65" s="54"/>
      <c r="M65" s="54"/>
      <c r="N65" s="54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84"/>
      <c r="AA65" s="84"/>
      <c r="AB65" s="23"/>
      <c r="AC65" s="23"/>
      <c r="AD65" s="23"/>
      <c r="AE65" s="23"/>
      <c r="AF65" s="97"/>
      <c r="AG65" s="55" t="s">
        <v>124</v>
      </c>
    </row>
    <row r="66" spans="1:36" ht="27" customHeight="1" x14ac:dyDescent="0.25">
      <c r="A66" s="56" t="s">
        <v>163</v>
      </c>
      <c r="B66" s="65" t="s">
        <v>63</v>
      </c>
      <c r="C66" s="65">
        <v>49.578921307472747</v>
      </c>
      <c r="D66" s="65">
        <v>53.092582391667477</v>
      </c>
      <c r="E66" s="65">
        <v>56.054960041451885</v>
      </c>
      <c r="F66" s="65">
        <v>59.162866651550431</v>
      </c>
      <c r="G66" s="65">
        <v>60.818361349813223</v>
      </c>
      <c r="H66" s="65">
        <v>61.562039002943955</v>
      </c>
      <c r="I66" s="65">
        <v>65.076933383412552</v>
      </c>
      <c r="J66" s="65">
        <v>67.942291726320846</v>
      </c>
      <c r="K66" s="65">
        <v>69.983397059540337</v>
      </c>
      <c r="L66" s="65">
        <v>72.857790630162413</v>
      </c>
      <c r="M66" s="65">
        <v>75.657235577935779</v>
      </c>
      <c r="N66" s="65">
        <v>77.064266320938515</v>
      </c>
      <c r="O66" s="65">
        <v>84.6859206316486</v>
      </c>
      <c r="P66" s="65">
        <v>87.018115713671065</v>
      </c>
      <c r="Q66" s="65">
        <v>90.280561730363061</v>
      </c>
      <c r="R66" s="65">
        <v>92.878153401215201</v>
      </c>
      <c r="S66" s="65">
        <v>95.459318722423689</v>
      </c>
      <c r="T66" s="65">
        <v>97.105418580880141</v>
      </c>
      <c r="U66" s="65">
        <v>98.786227282126703</v>
      </c>
      <c r="V66" s="65">
        <v>100.20250479419619</v>
      </c>
      <c r="W66" s="65">
        <v>99.982954487909311</v>
      </c>
      <c r="X66" s="65">
        <v>100.19531394277492</v>
      </c>
      <c r="Y66" s="65">
        <v>100</v>
      </c>
      <c r="Z66" s="65">
        <v>101.58018333639396</v>
      </c>
      <c r="AA66" s="65">
        <v>100.83323174155321</v>
      </c>
      <c r="AB66" s="65">
        <f>'[3]P CPI 04-17 2018 base year'!R19</f>
        <v>102.08166666666666</v>
      </c>
      <c r="AC66" s="65">
        <v>105.90000000000002</v>
      </c>
      <c r="AD66" s="65">
        <v>112.11833333333334</v>
      </c>
      <c r="AE66" s="65">
        <v>172.28916666666666</v>
      </c>
      <c r="AF66" s="98">
        <v>190.45416666666665</v>
      </c>
      <c r="AG66" s="57" t="s">
        <v>164</v>
      </c>
    </row>
    <row r="67" spans="1:36" ht="21" x14ac:dyDescent="0.25">
      <c r="A67" s="13" t="s">
        <v>168</v>
      </c>
      <c r="B67" s="66" t="s">
        <v>63</v>
      </c>
      <c r="C67" s="66">
        <v>52.897977138345325</v>
      </c>
      <c r="D67" s="66">
        <v>58.159513664389735</v>
      </c>
      <c r="E67" s="66">
        <v>62.380640713428662</v>
      </c>
      <c r="F67" s="66">
        <v>64.967271198366049</v>
      </c>
      <c r="G67" s="66">
        <v>67.199496279436758</v>
      </c>
      <c r="H67" s="66">
        <v>66.728718951912384</v>
      </c>
      <c r="I67" s="66">
        <v>67.813093695086522</v>
      </c>
      <c r="J67" s="66">
        <v>69.278322006595019</v>
      </c>
      <c r="K67" s="66">
        <v>71.632208644216973</v>
      </c>
      <c r="L67" s="66">
        <v>73.49415942274041</v>
      </c>
      <c r="M67" s="66">
        <v>74.695664096925967</v>
      </c>
      <c r="N67" s="66">
        <v>76.392878248396215</v>
      </c>
      <c r="O67" s="66">
        <v>82.625531629267542</v>
      </c>
      <c r="P67" s="66">
        <v>83.886556569968775</v>
      </c>
      <c r="Q67" s="66">
        <v>86.705171818642199</v>
      </c>
      <c r="R67" s="66">
        <v>89.85300191805311</v>
      </c>
      <c r="S67" s="66">
        <v>92.140529898383363</v>
      </c>
      <c r="T67" s="66">
        <v>92.956991128860082</v>
      </c>
      <c r="U67" s="66">
        <v>93.683566998835914</v>
      </c>
      <c r="V67" s="66">
        <v>95.305190878722073</v>
      </c>
      <c r="W67" s="66">
        <v>96.981244318307034</v>
      </c>
      <c r="X67" s="66">
        <v>97.832624700486917</v>
      </c>
      <c r="Y67" s="66">
        <v>100.00009403149809</v>
      </c>
      <c r="Z67" s="66">
        <v>99.424663860388108</v>
      </c>
      <c r="AA67" s="66">
        <v>94.936969746781287</v>
      </c>
      <c r="AB67" s="66">
        <v>97.47</v>
      </c>
      <c r="AC67" s="66">
        <v>104.72</v>
      </c>
      <c r="AD67" s="66">
        <v>110.45</v>
      </c>
      <c r="AE67" s="66">
        <v>149.58000000000001</v>
      </c>
      <c r="AF67" s="67">
        <v>198.78</v>
      </c>
      <c r="AG67" s="58" t="s">
        <v>167</v>
      </c>
    </row>
    <row r="68" spans="1:36" ht="21.75" thickBot="1" x14ac:dyDescent="0.3">
      <c r="A68" s="59" t="s">
        <v>125</v>
      </c>
      <c r="B68" s="68" t="s">
        <v>63</v>
      </c>
      <c r="C68" s="68" t="s">
        <v>63</v>
      </c>
      <c r="D68" s="68">
        <v>139.13</v>
      </c>
      <c r="E68" s="68">
        <v>154.97999999999999</v>
      </c>
      <c r="F68" s="68">
        <v>236.76</v>
      </c>
      <c r="G68" s="68">
        <v>207.62</v>
      </c>
      <c r="H68" s="68">
        <v>195</v>
      </c>
      <c r="I68" s="68">
        <v>151.16</v>
      </c>
      <c r="J68" s="68">
        <v>179.81</v>
      </c>
      <c r="K68" s="68">
        <v>277.56</v>
      </c>
      <c r="L68" s="68">
        <v>1128.5899999999999</v>
      </c>
      <c r="M68" s="68">
        <v>605</v>
      </c>
      <c r="N68" s="68">
        <v>527.26</v>
      </c>
      <c r="O68" s="68">
        <v>441.66</v>
      </c>
      <c r="P68" s="68">
        <v>493</v>
      </c>
      <c r="Q68" s="68">
        <v>489.6</v>
      </c>
      <c r="R68" s="68">
        <v>476.93</v>
      </c>
      <c r="S68" s="68">
        <v>477.59</v>
      </c>
      <c r="T68" s="68">
        <v>541.45000000000005</v>
      </c>
      <c r="U68" s="68">
        <v>511.77</v>
      </c>
      <c r="V68" s="68">
        <v>532.73</v>
      </c>
      <c r="W68" s="68">
        <v>530.16</v>
      </c>
      <c r="X68" s="68">
        <v>574.58000000000004</v>
      </c>
      <c r="Y68" s="68">
        <v>529.35</v>
      </c>
      <c r="Z68" s="68">
        <v>525.96</v>
      </c>
      <c r="AA68" s="68">
        <v>471.26</v>
      </c>
      <c r="AB68" s="68">
        <v>608.45000000000005</v>
      </c>
      <c r="AC68" s="68">
        <v>639.71</v>
      </c>
      <c r="AD68" s="68">
        <v>589</v>
      </c>
      <c r="AE68" s="68">
        <v>498.3</v>
      </c>
      <c r="AF68" s="69">
        <v>619.66</v>
      </c>
      <c r="AG68" s="60" t="s">
        <v>126</v>
      </c>
    </row>
    <row r="69" spans="1:36" ht="21" x14ac:dyDescent="0.25">
      <c r="A69" s="102" t="s">
        <v>133</v>
      </c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AG69" s="70" t="s">
        <v>134</v>
      </c>
      <c r="AH69" s="70"/>
      <c r="AI69" s="70"/>
      <c r="AJ69" s="70"/>
    </row>
    <row r="70" spans="1:36" ht="21" x14ac:dyDescent="0.25">
      <c r="A70" s="93" t="s">
        <v>174</v>
      </c>
      <c r="B70" s="93"/>
      <c r="C70" s="93"/>
      <c r="D70" s="93"/>
      <c r="E70" s="93"/>
      <c r="F70" s="93"/>
      <c r="G70" s="93"/>
      <c r="H70" s="93"/>
      <c r="I70" s="93"/>
      <c r="J70" s="93"/>
      <c r="K70" s="93"/>
      <c r="AG70" s="70" t="s">
        <v>175</v>
      </c>
      <c r="AH70" s="70"/>
      <c r="AI70" s="70"/>
      <c r="AJ70" s="70"/>
    </row>
    <row r="71" spans="1:36" ht="21" x14ac:dyDescent="0.25">
      <c r="A71" s="101" t="s">
        <v>127</v>
      </c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0" t="s">
        <v>128</v>
      </c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</row>
  </sheetData>
  <mergeCells count="6">
    <mergeCell ref="F8:P8"/>
    <mergeCell ref="L71:AG71"/>
    <mergeCell ref="A71:K71"/>
    <mergeCell ref="A69:K69"/>
    <mergeCell ref="S1:AG1"/>
    <mergeCell ref="A1:R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0"/>
  <sheetViews>
    <sheetView rightToLeft="1" workbookViewId="0">
      <selection activeCell="M8" sqref="M8"/>
    </sheetView>
  </sheetViews>
  <sheetFormatPr defaultRowHeight="15" x14ac:dyDescent="0.25"/>
  <cols>
    <col min="12" max="23" width="16.140625" bestFit="1" customWidth="1"/>
  </cols>
  <sheetData>
    <row r="1" spans="1:25" x14ac:dyDescent="0.25">
      <c r="A1" s="75" t="s">
        <v>135</v>
      </c>
    </row>
    <row r="4" spans="1:25" x14ac:dyDescent="0.25">
      <c r="B4" t="s">
        <v>153</v>
      </c>
      <c r="C4" s="76" t="s">
        <v>154</v>
      </c>
      <c r="D4" s="76" t="s">
        <v>155</v>
      </c>
      <c r="E4" s="76" t="s">
        <v>156</v>
      </c>
      <c r="F4" s="76" t="s">
        <v>157</v>
      </c>
      <c r="G4" s="76" t="s">
        <v>158</v>
      </c>
      <c r="H4" s="76" t="s">
        <v>159</v>
      </c>
      <c r="I4" s="76" t="s">
        <v>160</v>
      </c>
      <c r="J4" s="76" t="s">
        <v>161</v>
      </c>
      <c r="K4" s="76" t="s">
        <v>162</v>
      </c>
      <c r="L4" s="76">
        <v>3611998</v>
      </c>
      <c r="M4" s="76">
        <v>3719189</v>
      </c>
      <c r="N4" s="76">
        <v>3820801</v>
      </c>
      <c r="O4" s="76">
        <v>3922130</v>
      </c>
      <c r="P4" s="76">
        <v>4023462</v>
      </c>
      <c r="Q4" s="76">
        <v>4124795</v>
      </c>
      <c r="R4" s="76">
        <v>4226410</v>
      </c>
      <c r="S4" s="76">
        <v>4327751</v>
      </c>
      <c r="T4" s="76">
        <v>4429084</v>
      </c>
      <c r="U4" s="76">
        <v>4530416</v>
      </c>
      <c r="V4" s="76">
        <v>4632025</v>
      </c>
      <c r="W4" s="76">
        <v>4733357</v>
      </c>
      <c r="X4" s="76" t="s">
        <v>139</v>
      </c>
      <c r="Y4" s="76" t="s">
        <v>140</v>
      </c>
    </row>
    <row r="5" spans="1:25" x14ac:dyDescent="0.25">
      <c r="C5" s="77" t="e">
        <f t="shared" ref="C5:V5" si="0">C4/1000</f>
        <v>#VALUE!</v>
      </c>
      <c r="D5" s="77" t="e">
        <f t="shared" si="0"/>
        <v>#VALUE!</v>
      </c>
      <c r="E5" s="77" t="e">
        <f t="shared" si="0"/>
        <v>#VALUE!</v>
      </c>
      <c r="F5" s="77" t="e">
        <f t="shared" si="0"/>
        <v>#VALUE!</v>
      </c>
      <c r="G5" s="77" t="e">
        <f t="shared" si="0"/>
        <v>#VALUE!</v>
      </c>
      <c r="H5" s="77" t="e">
        <f t="shared" si="0"/>
        <v>#VALUE!</v>
      </c>
      <c r="I5" s="77" t="e">
        <f t="shared" si="0"/>
        <v>#VALUE!</v>
      </c>
      <c r="J5" s="77" t="e">
        <f t="shared" si="0"/>
        <v>#VALUE!</v>
      </c>
      <c r="K5" s="77" t="e">
        <f t="shared" si="0"/>
        <v>#VALUE!</v>
      </c>
      <c r="L5" s="77">
        <f t="shared" si="0"/>
        <v>3611.998</v>
      </c>
      <c r="M5" s="77">
        <f t="shared" si="0"/>
        <v>3719.1889999999999</v>
      </c>
      <c r="N5" s="77">
        <f t="shared" si="0"/>
        <v>3820.8009999999999</v>
      </c>
      <c r="O5" s="77">
        <f t="shared" si="0"/>
        <v>3922.13</v>
      </c>
      <c r="P5" s="77">
        <f t="shared" si="0"/>
        <v>4023.462</v>
      </c>
      <c r="Q5" s="77">
        <f t="shared" si="0"/>
        <v>4124.7950000000001</v>
      </c>
      <c r="R5" s="77">
        <f t="shared" si="0"/>
        <v>4226.41</v>
      </c>
      <c r="S5" s="77">
        <f t="shared" si="0"/>
        <v>4327.7510000000002</v>
      </c>
      <c r="T5" s="77">
        <f t="shared" si="0"/>
        <v>4429.0839999999998</v>
      </c>
      <c r="U5" s="77">
        <f t="shared" si="0"/>
        <v>4530.4160000000002</v>
      </c>
      <c r="V5" s="77">
        <f t="shared" si="0"/>
        <v>4632.0249999999996</v>
      </c>
      <c r="W5" s="77">
        <f>W4/1000</f>
        <v>4733.357</v>
      </c>
      <c r="X5" s="77" t="e">
        <f t="shared" ref="X5:Y5" si="1">X4/100</f>
        <v>#VALUE!</v>
      </c>
      <c r="Y5" s="77" t="e">
        <f t="shared" si="1"/>
        <v>#VALUE!</v>
      </c>
    </row>
    <row r="9" spans="1:25" x14ac:dyDescent="0.25">
      <c r="D9" t="s">
        <v>136</v>
      </c>
    </row>
    <row r="16" spans="1:25" x14ac:dyDescent="0.25">
      <c r="G16" t="s">
        <v>137</v>
      </c>
    </row>
    <row r="17" spans="5:32" x14ac:dyDescent="0.25">
      <c r="G17">
        <v>1997</v>
      </c>
      <c r="H17">
        <v>1998</v>
      </c>
      <c r="I17">
        <v>1999</v>
      </c>
      <c r="J17">
        <v>2000</v>
      </c>
      <c r="K17">
        <v>2001</v>
      </c>
      <c r="L17">
        <v>2002</v>
      </c>
      <c r="M17">
        <v>2003</v>
      </c>
      <c r="N17">
        <v>2004</v>
      </c>
      <c r="O17">
        <v>2005</v>
      </c>
      <c r="P17">
        <v>2006</v>
      </c>
      <c r="Q17">
        <v>2007</v>
      </c>
      <c r="R17">
        <v>2008</v>
      </c>
      <c r="S17">
        <v>2009</v>
      </c>
      <c r="T17">
        <v>2010</v>
      </c>
      <c r="U17">
        <v>2011</v>
      </c>
      <c r="V17">
        <v>2012</v>
      </c>
      <c r="W17">
        <v>2013</v>
      </c>
      <c r="X17">
        <v>2014</v>
      </c>
      <c r="Y17">
        <v>2015</v>
      </c>
      <c r="Z17">
        <v>2016</v>
      </c>
      <c r="AA17">
        <v>2017</v>
      </c>
      <c r="AB17">
        <v>2018</v>
      </c>
      <c r="AC17">
        <v>2019</v>
      </c>
      <c r="AD17">
        <v>2020</v>
      </c>
      <c r="AE17">
        <v>2021</v>
      </c>
    </row>
    <row r="18" spans="5:32" x14ac:dyDescent="0.25">
      <c r="G18" t="s">
        <v>138</v>
      </c>
      <c r="H18" s="64">
        <v>2783084</v>
      </c>
      <c r="I18" s="64">
        <v>2871568</v>
      </c>
      <c r="J18" s="64">
        <v>2962226</v>
      </c>
      <c r="K18" s="64">
        <v>3053335</v>
      </c>
      <c r="L18" s="64">
        <v>3138471</v>
      </c>
      <c r="M18" s="64">
        <v>3225214</v>
      </c>
      <c r="N18" s="64">
        <v>3314509</v>
      </c>
      <c r="O18" s="64">
        <v>3407417</v>
      </c>
      <c r="P18" s="64">
        <v>3508126</v>
      </c>
      <c r="Q18" s="64">
        <v>3611998</v>
      </c>
      <c r="R18" s="64">
        <v>3719189</v>
      </c>
      <c r="S18" s="64">
        <v>3820801</v>
      </c>
      <c r="T18" s="64">
        <v>3922130</v>
      </c>
      <c r="U18" s="64">
        <v>4023462</v>
      </c>
      <c r="V18" s="64">
        <v>4124795</v>
      </c>
      <c r="W18" s="64">
        <v>4226410</v>
      </c>
      <c r="X18" s="64">
        <v>4327751</v>
      </c>
      <c r="Y18" s="64">
        <v>4429084</v>
      </c>
      <c r="Z18" s="64">
        <v>4530416</v>
      </c>
      <c r="AA18" s="64">
        <v>4632025</v>
      </c>
      <c r="AB18" s="64">
        <v>4733357</v>
      </c>
      <c r="AC18" t="s">
        <v>139</v>
      </c>
      <c r="AD18" t="s">
        <v>140</v>
      </c>
      <c r="AE18" t="s">
        <v>141</v>
      </c>
      <c r="AF18" t="s">
        <v>142</v>
      </c>
    </row>
    <row r="19" spans="5:32" x14ac:dyDescent="0.25">
      <c r="G19" t="s">
        <v>143</v>
      </c>
      <c r="H19" s="64">
        <v>1787562</v>
      </c>
      <c r="I19" s="64">
        <v>1838807</v>
      </c>
      <c r="J19" s="64">
        <v>1891171</v>
      </c>
      <c r="K19" s="64">
        <v>1943658</v>
      </c>
      <c r="L19" s="64">
        <v>1992577</v>
      </c>
      <c r="M19" s="64">
        <v>2042306</v>
      </c>
      <c r="N19" s="64">
        <v>2093381</v>
      </c>
      <c r="O19" s="64">
        <v>2146400</v>
      </c>
      <c r="P19" s="64">
        <v>2203738</v>
      </c>
      <c r="Q19" s="64">
        <v>2262735</v>
      </c>
      <c r="R19" s="64">
        <v>2323469</v>
      </c>
      <c r="S19" s="64">
        <v>2376893</v>
      </c>
      <c r="T19" s="64">
        <v>2430170</v>
      </c>
      <c r="U19" s="64">
        <v>2483446</v>
      </c>
      <c r="V19" s="64">
        <v>2536725</v>
      </c>
      <c r="W19" s="64">
        <v>2590152</v>
      </c>
      <c r="X19" s="64">
        <v>2643435</v>
      </c>
      <c r="Y19" s="64">
        <v>2696714</v>
      </c>
      <c r="Z19" s="64">
        <v>2749990</v>
      </c>
      <c r="AA19" s="64">
        <v>2803411</v>
      </c>
      <c r="AB19" s="64">
        <v>2856691</v>
      </c>
      <c r="AC19" t="s">
        <v>144</v>
      </c>
      <c r="AD19" t="s">
        <v>145</v>
      </c>
      <c r="AE19" t="s">
        <v>146</v>
      </c>
      <c r="AF19" t="s">
        <v>147</v>
      </c>
    </row>
    <row r="20" spans="5:32" x14ac:dyDescent="0.25">
      <c r="G20" t="s">
        <v>148</v>
      </c>
      <c r="H20" s="64">
        <v>192743</v>
      </c>
      <c r="I20" s="64">
        <v>198584</v>
      </c>
      <c r="J20" s="64">
        <v>204547</v>
      </c>
      <c r="K20" s="64">
        <v>210518</v>
      </c>
      <c r="L20" s="64">
        <v>216078</v>
      </c>
      <c r="M20" s="64">
        <v>221726</v>
      </c>
      <c r="N20" s="64">
        <v>227520</v>
      </c>
      <c r="O20" s="64">
        <v>233530</v>
      </c>
      <c r="P20" s="64">
        <v>240023</v>
      </c>
      <c r="Q20" s="64">
        <v>246696</v>
      </c>
      <c r="R20" s="64">
        <v>253558</v>
      </c>
      <c r="S20" s="64">
        <v>259420</v>
      </c>
      <c r="T20" s="64">
        <v>265268</v>
      </c>
      <c r="U20" s="64">
        <v>271117</v>
      </c>
      <c r="V20" s="64">
        <v>276967</v>
      </c>
      <c r="W20" s="64">
        <v>282837</v>
      </c>
      <c r="X20" s="64">
        <v>288691</v>
      </c>
      <c r="Y20" s="64">
        <v>294546</v>
      </c>
      <c r="Z20" s="64">
        <v>300402</v>
      </c>
      <c r="AA20" s="64">
        <v>306275</v>
      </c>
      <c r="AB20" s="64">
        <v>312135</v>
      </c>
      <c r="AC20" s="64">
        <v>318629</v>
      </c>
      <c r="AD20" s="64">
        <v>325271</v>
      </c>
      <c r="AE20" s="64">
        <v>332050</v>
      </c>
      <c r="AF20" s="64">
        <v>338919</v>
      </c>
    </row>
    <row r="21" spans="5:32" x14ac:dyDescent="0.25">
      <c r="G21" t="s">
        <v>149</v>
      </c>
      <c r="H21" s="64">
        <v>34755</v>
      </c>
      <c r="I21" s="64">
        <v>36117</v>
      </c>
      <c r="J21" s="64">
        <v>37521</v>
      </c>
      <c r="K21" s="64">
        <v>38938</v>
      </c>
      <c r="L21" s="64">
        <v>40269</v>
      </c>
      <c r="M21" s="64">
        <v>41631</v>
      </c>
      <c r="N21" s="64">
        <v>43039</v>
      </c>
      <c r="O21" s="64">
        <v>44510</v>
      </c>
      <c r="P21" s="64">
        <v>46111</v>
      </c>
      <c r="Q21" s="64">
        <v>47770</v>
      </c>
      <c r="R21" s="64">
        <v>49489</v>
      </c>
      <c r="S21">
        <v>50</v>
      </c>
    </row>
    <row r="22" spans="5:32" x14ac:dyDescent="0.25">
      <c r="E22" s="75" t="s">
        <v>151</v>
      </c>
    </row>
    <row r="25" spans="5:32" x14ac:dyDescent="0.25">
      <c r="G25" s="75" t="s">
        <v>150</v>
      </c>
    </row>
    <row r="30" spans="5:32" x14ac:dyDescent="0.25">
      <c r="G30" t="s">
        <v>152</v>
      </c>
      <c r="H30" s="64">
        <v>2783084</v>
      </c>
      <c r="I30" s="64">
        <v>2871568</v>
      </c>
      <c r="J30" s="64">
        <v>2962226</v>
      </c>
      <c r="K30" s="64">
        <v>3053335</v>
      </c>
      <c r="L30" s="64">
        <v>3138471</v>
      </c>
      <c r="M30" s="64">
        <v>3225214</v>
      </c>
      <c r="N30" s="64">
        <v>3314509</v>
      </c>
      <c r="O30" s="64">
        <v>3407417</v>
      </c>
      <c r="P30" s="64">
        <v>3508126</v>
      </c>
      <c r="Q30" s="64">
        <v>3611998</v>
      </c>
      <c r="R30" s="64">
        <v>3719189</v>
      </c>
      <c r="S30" s="64">
        <v>3820801</v>
      </c>
      <c r="T30" s="64">
        <v>3922130</v>
      </c>
      <c r="U30" s="64">
        <v>4023462</v>
      </c>
      <c r="V30" s="64">
        <v>4124795</v>
      </c>
      <c r="W30" s="64">
        <v>4226410</v>
      </c>
      <c r="X30" s="64">
        <v>4327751</v>
      </c>
      <c r="Y30" s="64">
        <v>4429084</v>
      </c>
      <c r="Z30" s="64">
        <v>4530416</v>
      </c>
      <c r="AA30" s="64">
        <v>4632025</v>
      </c>
      <c r="AB30" s="64">
        <v>4733357</v>
      </c>
      <c r="AC30" t="s">
        <v>139</v>
      </c>
      <c r="AD30" t="s">
        <v>140</v>
      </c>
      <c r="AE30" t="s">
        <v>141</v>
      </c>
      <c r="AF30" t="s">
        <v>142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6c69923-81ca-4877-b551-0a42433c9d52" origin="userSelected">
  <element uid="89d3b76a-033d-441b-8672-393549e2b1c3" value=""/>
</sisl>
</file>

<file path=customXml/itemProps1.xml><?xml version="1.0" encoding="utf-8"?>
<ds:datastoreItem xmlns:ds="http://schemas.openxmlformats.org/officeDocument/2006/customXml" ds:itemID="{8B46F130-E1EB-4487-9F61-64841A9F94B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Faleh Hussein</dc:creator>
  <cp:keywords>PUBLIC - عام</cp:keywords>
  <cp:lastModifiedBy>Mohammed Hussein</cp:lastModifiedBy>
  <dcterms:created xsi:type="dcterms:W3CDTF">2018-03-05T09:25:53Z</dcterms:created>
  <dcterms:modified xsi:type="dcterms:W3CDTF">2026-07-19T06:26:58Z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0025bca6-b759-403b-a6a8-f42398f7b4d5</vt:lpwstr>
  </property>
  <property fmtid="{D5CDD505-2E9C-101B-9397-08002B2CF9AE}" pid="3" name="bjSaver">
    <vt:lpwstr>YHPYmdK8zda7Kg67raquQll2qFoqw8Wo</vt:lpwstr>
  </property>
  <property fmtid="{D5CDD505-2E9C-101B-9397-08002B2CF9AE}" pid="4" name="bjDocumentSecurityLabel">
    <vt:lpwstr>PUBLIC - عام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policy="56c69923-81ca-4877-b551-0a42433c9d52" origin="userSelected" xmlns="http://www.boldonj</vt:lpwstr>
  </property>
  <property fmtid="{D5CDD505-2E9C-101B-9397-08002B2CF9AE}" pid="6" name="bjDocumentLabelXML-0">
    <vt:lpwstr>ames.com/2008/01/sie/internal/label"&gt;&lt;element uid="89d3b76a-033d-441b-8672-393549e2b1c3" value="" /&gt;&lt;/sisl&gt;</vt:lpwstr>
  </property>
  <property fmtid="{D5CDD505-2E9C-101B-9397-08002B2CF9AE}" pid="7" name="bjClsUserRVM">
    <vt:lpwstr>[]</vt:lpwstr>
  </property>
</Properties>
</file>